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Invento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£#,##0.00"/>
    <numFmt numFmtId="166" formatCode="£#,##0"/>
  </numFmts>
  <fonts count="6">
    <font>
      <name val="Calibri"/>
      <family val="2"/>
      <color theme="1"/>
      <sz val="11"/>
      <scheme val="minor"/>
    </font>
    <font>
      <b val="1"/>
      <color rgb="001F2937"/>
      <sz val="16"/>
    </font>
    <font>
      <color rgb="006B7280"/>
      <sz val="10"/>
    </font>
    <font>
      <b val="1"/>
    </font>
    <font>
      <color rgb="002563EB"/>
      <sz val="10"/>
      <u val="single"/>
    </font>
    <font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DBEAFE"/>
      </patternFill>
    </fill>
    <fill>
      <patternFill patternType="solid">
        <fgColor rgb="00312E81"/>
      </patternFill>
    </fill>
    <fill>
      <patternFill patternType="solid">
        <fgColor rgb="00EFF6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wrapText="1"/>
    </xf>
    <xf numFmtId="0" fontId="4" fillId="0" borderId="0" pivotButton="0" quotePrefix="0" xfId="0"/>
    <xf numFmtId="0" fontId="4" fillId="0" borderId="0" applyAlignment="1" pivotButton="0" quotePrefix="0" xfId="0">
      <alignment wrapText="1"/>
    </xf>
    <xf numFmtId="0" fontId="0" fillId="2" borderId="1" pivotButton="0" quotePrefix="0" xfId="0"/>
    <xf numFmtId="0" fontId="5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3" fontId="0" fillId="4" borderId="1" pivotButton="0" quotePrefix="0" xfId="0"/>
    <xf numFmtId="3" fontId="0" fillId="0" borderId="1" pivotButton="0" quotePrefix="0" xfId="0"/>
    <xf numFmtId="164" fontId="0" fillId="0" borderId="1" pivotButton="0" quotePrefix="0" xfId="0"/>
    <xf numFmtId="165" fontId="0" fillId="0" borderId="1" pivotButton="0" quotePrefix="0" xfId="0"/>
    <xf numFmtId="166" fontId="0" fillId="0" borderId="1" pivotButton="0" quotePrefix="0" xfId="0"/>
    <xf numFmtId="166" fontId="3" fillId="0" borderId="0" pivotButton="0" quotePrefix="0" xfId="0"/>
  </cellXfs>
  <cellStyles count="1">
    <cellStyle name="Normal" xfId="0" builtinId="0" hidden="0"/>
  </cellStyles>
  <dxfs count="3">
    <dxf>
      <font>
        <b val="1"/>
        <color rgb="00991B1B"/>
      </font>
      <fill>
        <patternFill patternType="solid">
          <fgColor rgb="00FEE2E2"/>
        </patternFill>
      </fill>
    </dxf>
    <dxf>
      <font>
        <b val="1"/>
        <color rgb="0092400E"/>
      </font>
      <fill>
        <patternFill patternType="solid">
          <fgColor rgb="00FEF3C7"/>
        </patternFill>
      </fill>
    </dxf>
    <dxf>
      <font>
        <b val="1"/>
        <color rgb="0014532D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datahubpro.co.uk/tutorials/inventory-management-excel" TargetMode="External" Id="rId1"/><Relationship Type="http://schemas.openxmlformats.org/officeDocument/2006/relationships/hyperlink" Target="https://www.datahubpro.co.uk/try" TargetMode="External" Id="rId2"/><Relationship Type="http://schemas.openxmlformats.org/officeDocument/2006/relationships/hyperlink" Target="https://www.datahubpro.co.uk/templates/" TargetMode="Externa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2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96" customWidth="1" min="2" max="2"/>
  </cols>
  <sheetData>
    <row r="2">
      <c r="B2" s="1" t="inlineStr">
        <is>
          <t>Inventory Management Template (with Reorder Points)</t>
        </is>
      </c>
    </row>
    <row r="3">
      <c r="B3" s="2" t="inlineStr">
        <is>
          <t>Free template from DataHub Pro — use it, edit it, share it. No attribution required.</t>
        </is>
      </c>
    </row>
    <row r="5">
      <c r="B5" s="3" t="inlineStr">
        <is>
          <t>What this workbook does</t>
        </is>
      </c>
    </row>
    <row r="6">
      <c r="B6" s="4" t="inlineStr">
        <is>
          <t>•  Stock levels with automatic reorder-point and safety-stock calculations.</t>
        </is>
      </c>
    </row>
    <row r="7">
      <c r="B7" s="4" t="inlineStr">
        <is>
          <t>•  Days of cover and a reorder flag driven by lead time and demand.</t>
        </is>
      </c>
    </row>
    <row r="8">
      <c r="B8" s="4" t="inlineStr">
        <is>
          <t>•  Stock value by item and an ABC classification.</t>
        </is>
      </c>
    </row>
    <row r="10">
      <c r="B10" s="3" t="inlineStr">
        <is>
          <t>How to use it</t>
        </is>
      </c>
    </row>
    <row r="11">
      <c r="B11" s="4" t="inlineStr">
        <is>
          <t>1.  Enter your SKUs, current stock, average daily demand and lead time.</t>
        </is>
      </c>
    </row>
    <row r="12">
      <c r="B12" s="4" t="inlineStr">
        <is>
          <t>2.  Set the service-factor in B2 (1.65 ≈ 95% service level).</t>
        </is>
      </c>
    </row>
    <row r="13">
      <c r="B13" s="4" t="inlineStr">
        <is>
          <t>3.  Anything flagged REORDER needs a purchase order now.</t>
        </is>
      </c>
    </row>
    <row r="16">
      <c r="B16" s="3" t="inlineStr">
        <is>
          <t>Step-by-step guide for this template</t>
        </is>
      </c>
    </row>
    <row r="17">
      <c r="B17" s="5" t="inlineStr">
        <is>
          <t>https://www.datahubpro.co.uk/tutorials/inventory-management-excel</t>
        </is>
      </c>
    </row>
    <row r="19">
      <c r="B19" s="3" t="inlineStr">
        <is>
          <t>Skip the formulas entirely</t>
        </is>
      </c>
    </row>
    <row r="20">
      <c r="B20" s="6" t="inlineStr">
        <is>
          <t>Upload this file to DataHub Pro and get the dashboard, forecast and written analysis in about 60 seconds — https://www.datahubpro.co.uk/try</t>
        </is>
      </c>
    </row>
    <row r="22">
      <c r="B22" s="5" t="inlineStr">
        <is>
          <t>More free templates: https://www.datahubpro.co.uk/templates/</t>
        </is>
      </c>
    </row>
  </sheetData>
  <hyperlinks>
    <hyperlink xmlns:r="http://schemas.openxmlformats.org/officeDocument/2006/relationships" ref="B17" r:id="rId1"/>
    <hyperlink xmlns:r="http://schemas.openxmlformats.org/officeDocument/2006/relationships" ref="B20" r:id="rId2"/>
    <hyperlink xmlns:r="http://schemas.openxmlformats.org/officeDocument/2006/relationships" ref="B22" r:id="rId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22" customWidth="1" min="2" max="2"/>
    <col width="10" customWidth="1" min="3" max="3"/>
    <col width="16" customWidth="1" min="4" max="4"/>
    <col width="15" customWidth="1" min="5" max="5"/>
    <col width="15" customWidth="1" min="6" max="6"/>
    <col width="13" customWidth="1" min="7" max="7"/>
    <col width="14" customWidth="1" min="8" max="8"/>
    <col width="14" customWidth="1" min="9" max="9"/>
    <col width="12" customWidth="1" min="10" max="10"/>
    <col width="14" customWidth="1" min="11" max="11"/>
    <col width="11" customWidth="1" min="12" max="12"/>
  </cols>
  <sheetData>
    <row r="1">
      <c r="A1" s="1" t="inlineStr">
        <is>
          <t>Inventory &amp; reorder point</t>
        </is>
      </c>
    </row>
    <row r="2">
      <c r="A2" s="3" t="inlineStr">
        <is>
          <t>Service factor (Z)</t>
        </is>
      </c>
      <c r="C2" s="7" t="n">
        <v>1.65</v>
      </c>
      <c r="D2" s="2" t="inlineStr">
        <is>
          <t>1.28 ≈ 90%  ·  1.65 ≈ 95%  ·  2.33 ≈ 99% service level</t>
        </is>
      </c>
    </row>
    <row r="4" ht="26" customHeight="1">
      <c r="A4" s="8" t="inlineStr">
        <is>
          <t>SKU</t>
        </is>
      </c>
      <c r="B4" s="8" t="inlineStr">
        <is>
          <t>Description</t>
        </is>
      </c>
      <c r="C4" s="8" t="inlineStr">
        <is>
          <t>On hand</t>
        </is>
      </c>
      <c r="D4" s="8" t="inlineStr">
        <is>
          <t>Avg daily demand</t>
        </is>
      </c>
      <c r="E4" s="8" t="inlineStr">
        <is>
          <t>Demand std dev</t>
        </is>
      </c>
      <c r="F4" s="8" t="inlineStr">
        <is>
          <t>Lead time (days)</t>
        </is>
      </c>
      <c r="G4" s="8" t="inlineStr">
        <is>
          <t>Safety stock</t>
        </is>
      </c>
      <c r="H4" s="8" t="inlineStr">
        <is>
          <t>Reorder point</t>
        </is>
      </c>
      <c r="I4" s="8" t="inlineStr">
        <is>
          <t>Days of cover</t>
        </is>
      </c>
      <c r="J4" s="8" t="inlineStr">
        <is>
          <t>Unit cost £</t>
        </is>
      </c>
      <c r="K4" s="8" t="inlineStr">
        <is>
          <t>Stock value £</t>
        </is>
      </c>
      <c r="L4" s="8" t="inlineStr">
        <is>
          <t>Action</t>
        </is>
      </c>
    </row>
    <row r="5">
      <c r="A5" s="9" t="inlineStr">
        <is>
          <t>SKU-1001</t>
        </is>
      </c>
      <c r="B5" s="9" t="inlineStr">
        <is>
          <t>Widget A, blue</t>
        </is>
      </c>
      <c r="C5" s="10" t="n">
        <v>420</v>
      </c>
      <c r="D5" s="10" t="n">
        <v>38</v>
      </c>
      <c r="E5" s="10" t="n">
        <v>9</v>
      </c>
      <c r="F5" s="10" t="n">
        <v>7</v>
      </c>
      <c r="G5" s="11">
        <f>ROUND($C$2*E5*SQRT(F5),0)</f>
        <v/>
      </c>
      <c r="H5" s="11">
        <f>ROUND(D5*F5+G5,0)</f>
        <v/>
      </c>
      <c r="I5" s="12">
        <f>IFERROR(ROUND(C5/D5,1),"")</f>
        <v/>
      </c>
      <c r="J5" s="13" t="n">
        <v>24.5</v>
      </c>
      <c r="K5" s="14">
        <f>C5*J5</f>
        <v/>
      </c>
      <c r="L5" s="9">
        <f>IF(C5&lt;=G5,"URGENT",IF(C5&lt;=H5,"REORDER","OK"))</f>
        <v/>
      </c>
    </row>
    <row r="6">
      <c r="A6" s="9" t="inlineStr">
        <is>
          <t>SKU-1002</t>
        </is>
      </c>
      <c r="B6" s="9" t="inlineStr">
        <is>
          <t>Widget A, red</t>
        </is>
      </c>
      <c r="C6" s="10" t="n">
        <v>180</v>
      </c>
      <c r="D6" s="10" t="n">
        <v>41</v>
      </c>
      <c r="E6" s="10" t="n">
        <v>12</v>
      </c>
      <c r="F6" s="10" t="n">
        <v>7</v>
      </c>
      <c r="G6" s="11">
        <f>ROUND($C$2*E6*SQRT(F6),0)</f>
        <v/>
      </c>
      <c r="H6" s="11">
        <f>ROUND(D6*F6+G6,0)</f>
        <v/>
      </c>
      <c r="I6" s="12">
        <f>IFERROR(ROUND(C6/D6,1),"")</f>
        <v/>
      </c>
      <c r="J6" s="13" t="n">
        <v>24.5</v>
      </c>
      <c r="K6" s="14">
        <f>C6*J6</f>
        <v/>
      </c>
      <c r="L6" s="9">
        <f>IF(C6&lt;=G6,"URGENT",IF(C6&lt;=H6,"REORDER","OK"))</f>
        <v/>
      </c>
    </row>
    <row r="7">
      <c r="A7" s="9" t="inlineStr">
        <is>
          <t>SKU-1010</t>
        </is>
      </c>
      <c r="B7" s="9" t="inlineStr">
        <is>
          <t>Widget B standard</t>
        </is>
      </c>
      <c r="C7" s="10" t="n">
        <v>960</v>
      </c>
      <c r="D7" s="10" t="n">
        <v>52</v>
      </c>
      <c r="E7" s="10" t="n">
        <v>14</v>
      </c>
      <c r="F7" s="10" t="n">
        <v>14</v>
      </c>
      <c r="G7" s="11">
        <f>ROUND($C$2*E7*SQRT(F7),0)</f>
        <v/>
      </c>
      <c r="H7" s="11">
        <f>ROUND(D7*F7+G7,0)</f>
        <v/>
      </c>
      <c r="I7" s="12">
        <f>IFERROR(ROUND(C7/D7,1),"")</f>
        <v/>
      </c>
      <c r="J7" s="13" t="n">
        <v>11.2</v>
      </c>
      <c r="K7" s="14">
        <f>C7*J7</f>
        <v/>
      </c>
      <c r="L7" s="9">
        <f>IF(C7&lt;=G7,"URGENT",IF(C7&lt;=H7,"REORDER","OK"))</f>
        <v/>
      </c>
    </row>
    <row r="8">
      <c r="A8" s="9" t="inlineStr">
        <is>
          <t>SKU-1011</t>
        </is>
      </c>
      <c r="B8" s="9" t="inlineStr">
        <is>
          <t>Widget B pro</t>
        </is>
      </c>
      <c r="C8" s="10" t="n">
        <v>75</v>
      </c>
      <c r="D8" s="10" t="n">
        <v>18</v>
      </c>
      <c r="E8" s="10" t="n">
        <v>6</v>
      </c>
      <c r="F8" s="10" t="n">
        <v>14</v>
      </c>
      <c r="G8" s="11">
        <f>ROUND($C$2*E8*SQRT(F8),0)</f>
        <v/>
      </c>
      <c r="H8" s="11">
        <f>ROUND(D8*F8+G8,0)</f>
        <v/>
      </c>
      <c r="I8" s="12">
        <f>IFERROR(ROUND(C8/D8,1),"")</f>
        <v/>
      </c>
      <c r="J8" s="13" t="n">
        <v>38.9</v>
      </c>
      <c r="K8" s="14">
        <f>C8*J8</f>
        <v/>
      </c>
      <c r="L8" s="9">
        <f>IF(C8&lt;=G8,"URGENT",IF(C8&lt;=H8,"REORDER","OK"))</f>
        <v/>
      </c>
    </row>
    <row r="9">
      <c r="A9" s="9" t="inlineStr">
        <is>
          <t>SKU-2001</t>
        </is>
      </c>
      <c r="B9" s="9" t="inlineStr">
        <is>
          <t>Bracket, steel</t>
        </is>
      </c>
      <c r="C9" s="10" t="n">
        <v>1450</v>
      </c>
      <c r="D9" s="10" t="n">
        <v>96</v>
      </c>
      <c r="E9" s="10" t="n">
        <v>22</v>
      </c>
      <c r="F9" s="10" t="n">
        <v>10</v>
      </c>
      <c r="G9" s="11">
        <f>ROUND($C$2*E9*SQRT(F9),0)</f>
        <v/>
      </c>
      <c r="H9" s="11">
        <f>ROUND(D9*F9+G9,0)</f>
        <v/>
      </c>
      <c r="I9" s="12">
        <f>IFERROR(ROUND(C9/D9,1),"")</f>
        <v/>
      </c>
      <c r="J9" s="13" t="n">
        <v>3.75</v>
      </c>
      <c r="K9" s="14">
        <f>C9*J9</f>
        <v/>
      </c>
      <c r="L9" s="9">
        <f>IF(C9&lt;=G9,"URGENT",IF(C9&lt;=H9,"REORDER","OK"))</f>
        <v/>
      </c>
    </row>
    <row r="10">
      <c r="A10" s="9" t="inlineStr">
        <is>
          <t>SKU-2002</t>
        </is>
      </c>
      <c r="B10" s="9" t="inlineStr">
        <is>
          <t>Bracket, alloy</t>
        </is>
      </c>
      <c r="C10" s="10" t="n">
        <v>310</v>
      </c>
      <c r="D10" s="10" t="n">
        <v>44</v>
      </c>
      <c r="E10" s="10" t="n">
        <v>15</v>
      </c>
      <c r="F10" s="10" t="n">
        <v>10</v>
      </c>
      <c r="G10" s="11">
        <f>ROUND($C$2*E10*SQRT(F10),0)</f>
        <v/>
      </c>
      <c r="H10" s="11">
        <f>ROUND(D10*F10+G10,0)</f>
        <v/>
      </c>
      <c r="I10" s="12">
        <f>IFERROR(ROUND(C10/D10,1),"")</f>
        <v/>
      </c>
      <c r="J10" s="13" t="n">
        <v>6.4</v>
      </c>
      <c r="K10" s="14">
        <f>C10*J10</f>
        <v/>
      </c>
      <c r="L10" s="9">
        <f>IF(C10&lt;=G10,"URGENT",IF(C10&lt;=H10,"REORDER","OK"))</f>
        <v/>
      </c>
    </row>
    <row r="11">
      <c r="A11" s="9" t="inlineStr">
        <is>
          <t>SKU-3001</t>
        </is>
      </c>
      <c r="B11" s="9" t="inlineStr">
        <is>
          <t>Cable 2m</t>
        </is>
      </c>
      <c r="C11" s="10" t="n">
        <v>2100</v>
      </c>
      <c r="D11" s="10" t="n">
        <v>130</v>
      </c>
      <c r="E11" s="10" t="n">
        <v>31</v>
      </c>
      <c r="F11" s="10" t="n">
        <v>5</v>
      </c>
      <c r="G11" s="11">
        <f>ROUND($C$2*E11*SQRT(F11),0)</f>
        <v/>
      </c>
      <c r="H11" s="11">
        <f>ROUND(D11*F11+G11,0)</f>
        <v/>
      </c>
      <c r="I11" s="12">
        <f>IFERROR(ROUND(C11/D11,1),"")</f>
        <v/>
      </c>
      <c r="J11" s="13" t="n">
        <v>1.95</v>
      </c>
      <c r="K11" s="14">
        <f>C11*J11</f>
        <v/>
      </c>
      <c r="L11" s="9">
        <f>IF(C11&lt;=G11,"URGENT",IF(C11&lt;=H11,"REORDER","OK"))</f>
        <v/>
      </c>
    </row>
    <row r="12">
      <c r="A12" s="9" t="inlineStr">
        <is>
          <t>SKU-3002</t>
        </is>
      </c>
      <c r="B12" s="9" t="inlineStr">
        <is>
          <t>Cable 5m</t>
        </is>
      </c>
      <c r="C12" s="10" t="n">
        <v>640</v>
      </c>
      <c r="D12" s="10" t="n">
        <v>58</v>
      </c>
      <c r="E12" s="10" t="n">
        <v>19</v>
      </c>
      <c r="F12" s="10" t="n">
        <v>5</v>
      </c>
      <c r="G12" s="11">
        <f>ROUND($C$2*E12*SQRT(F12),0)</f>
        <v/>
      </c>
      <c r="H12" s="11">
        <f>ROUND(D12*F12+G12,0)</f>
        <v/>
      </c>
      <c r="I12" s="12">
        <f>IFERROR(ROUND(C12/D12,1),"")</f>
        <v/>
      </c>
      <c r="J12" s="13" t="n">
        <v>3.1</v>
      </c>
      <c r="K12" s="14">
        <f>C12*J12</f>
        <v/>
      </c>
      <c r="L12" s="9">
        <f>IF(C12&lt;=G12,"URGENT",IF(C12&lt;=H12,"REORDER","OK"))</f>
        <v/>
      </c>
    </row>
    <row r="13">
      <c r="A13" s="9" t="inlineStr">
        <is>
          <t>SKU-4001</t>
        </is>
      </c>
      <c r="B13" s="9" t="inlineStr">
        <is>
          <t>Housing, moulded</t>
        </is>
      </c>
      <c r="C13" s="10" t="n">
        <v>88</v>
      </c>
      <c r="D13" s="10" t="n">
        <v>26</v>
      </c>
      <c r="E13" s="10" t="n">
        <v>8</v>
      </c>
      <c r="F13" s="10" t="n">
        <v>21</v>
      </c>
      <c r="G13" s="11">
        <f>ROUND($C$2*E13*SQRT(F13),0)</f>
        <v/>
      </c>
      <c r="H13" s="11">
        <f>ROUND(D13*F13+G13,0)</f>
        <v/>
      </c>
      <c r="I13" s="12">
        <f>IFERROR(ROUND(C13/D13,1),"")</f>
        <v/>
      </c>
      <c r="J13" s="13" t="n">
        <v>42</v>
      </c>
      <c r="K13" s="14">
        <f>C13*J13</f>
        <v/>
      </c>
      <c r="L13" s="9">
        <f>IF(C13&lt;=G13,"URGENT",IF(C13&lt;=H13,"REORDER","OK"))</f>
        <v/>
      </c>
    </row>
    <row r="14">
      <c r="A14" s="9" t="inlineStr">
        <is>
          <t>SKU-4002</t>
        </is>
      </c>
      <c r="B14" s="9" t="inlineStr">
        <is>
          <t>Housing, machined</t>
        </is>
      </c>
      <c r="C14" s="10" t="n">
        <v>205</v>
      </c>
      <c r="D14" s="10" t="n">
        <v>14</v>
      </c>
      <c r="E14" s="10" t="n">
        <v>5</v>
      </c>
      <c r="F14" s="10" t="n">
        <v>21</v>
      </c>
      <c r="G14" s="11">
        <f>ROUND($C$2*E14*SQRT(F14),0)</f>
        <v/>
      </c>
      <c r="H14" s="11">
        <f>ROUND(D14*F14+G14,0)</f>
        <v/>
      </c>
      <c r="I14" s="12">
        <f>IFERROR(ROUND(C14/D14,1),"")</f>
        <v/>
      </c>
      <c r="J14" s="13" t="n">
        <v>88.5</v>
      </c>
      <c r="K14" s="14">
        <f>C14*J14</f>
        <v/>
      </c>
      <c r="L14" s="9">
        <f>IF(C14&lt;=G14,"URGENT",IF(C14&lt;=H14,"REORDER","OK"))</f>
        <v/>
      </c>
    </row>
    <row r="15">
      <c r="A15" s="9" t="inlineStr">
        <is>
          <t>SKU-5001</t>
        </is>
      </c>
      <c r="B15" s="9" t="inlineStr">
        <is>
          <t>Fastener pack</t>
        </is>
      </c>
      <c r="C15" s="10" t="n">
        <v>3400</v>
      </c>
      <c r="D15" s="10" t="n">
        <v>210</v>
      </c>
      <c r="E15" s="10" t="n">
        <v>48</v>
      </c>
      <c r="F15" s="10" t="n">
        <v>4</v>
      </c>
      <c r="G15" s="11">
        <f>ROUND($C$2*E15*SQRT(F15),0)</f>
        <v/>
      </c>
      <c r="H15" s="11">
        <f>ROUND(D15*F15+G15,0)</f>
        <v/>
      </c>
      <c r="I15" s="12">
        <f>IFERROR(ROUND(C15/D15,1),"")</f>
        <v/>
      </c>
      <c r="J15" s="13" t="n">
        <v>0.85</v>
      </c>
      <c r="K15" s="14">
        <f>C15*J15</f>
        <v/>
      </c>
      <c r="L15" s="9">
        <f>IF(C15&lt;=G15,"URGENT",IF(C15&lt;=H15,"REORDER","OK"))</f>
        <v/>
      </c>
    </row>
    <row r="16">
      <c r="A16" s="9" t="inlineStr">
        <is>
          <t>SKU-5002</t>
        </is>
      </c>
      <c r="B16" s="9" t="inlineStr">
        <is>
          <t>Seal kit</t>
        </is>
      </c>
      <c r="C16" s="10" t="n">
        <v>520</v>
      </c>
      <c r="D16" s="10" t="n">
        <v>33</v>
      </c>
      <c r="E16" s="10" t="n">
        <v>11</v>
      </c>
      <c r="F16" s="10" t="n">
        <v>12</v>
      </c>
      <c r="G16" s="11">
        <f>ROUND($C$2*E16*SQRT(F16),0)</f>
        <v/>
      </c>
      <c r="H16" s="11">
        <f>ROUND(D16*F16+G16,0)</f>
        <v/>
      </c>
      <c r="I16" s="12">
        <f>IFERROR(ROUND(C16/D16,1),"")</f>
        <v/>
      </c>
      <c r="J16" s="13" t="n">
        <v>9.6</v>
      </c>
      <c r="K16" s="14">
        <f>C16*J16</f>
        <v/>
      </c>
      <c r="L16" s="9">
        <f>IF(C16&lt;=G16,"URGENT",IF(C16&lt;=H16,"REORDER","OK"))</f>
        <v/>
      </c>
    </row>
    <row r="17">
      <c r="J17" s="3" t="inlineStr">
        <is>
          <t>Total stock value</t>
        </is>
      </c>
      <c r="K17" s="15">
        <f>SUM(K5:K16)</f>
        <v/>
      </c>
    </row>
  </sheetData>
  <conditionalFormatting sqref="L5:L16">
    <cfRule type="cellIs" priority="1" operator="equal" dxfId="0">
      <formula>"URGENT"</formula>
    </cfRule>
    <cfRule type="cellIs" priority="2" operator="equal" dxfId="1">
      <formula>"REORDER"</formula>
    </cfRule>
    <cfRule type="cellIs" priority="3" operator="equal" dxfId="2">
      <formula>"OK"</formula>
    </cfRule>
  </conditionalFormatting>
  <conditionalFormatting sqref="I5:I16">
    <cfRule type="colorScale" priority="4">
      <colorScale>
        <cfvo type="min"/>
        <cfvo type="percentile" val="50"/>
        <cfvo type="max"/>
        <color rgb="00F8696B"/>
        <color rgb="00FFEB84"/>
        <color rgb="0063BE7B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2026-07-26T19:56:23Z</dcterms:created>
  <dcterms:modified xmlns:dcterms="http://purl.org/dc/terms/" xmlns:xsi="http://www.w3.org/2001/XMLSchema-instance" xsi:type="dcterms:W3CDTF">2026-07-26T19:56:23Z</dcterms:modified>
</cp:coreProperties>
</file>