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Transactions" sheetId="2" state="visible" r:id="rId4"/>
    <sheet name="Customers" sheetId="3" state="visible" r:id="rId5"/>
    <sheet name="Segments" sheetId="4" state="visible" r:id="rId6"/>
    <sheet name="SegmentMap" sheetId="5" state="hidden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<sst xmlns="http://schemas.openxmlformats.org/spreadsheetml/2006/main" count="909" uniqueCount="226">
  <si>
    <t xml:space="preserve">RFM Segmentation Template</t>
  </si>
  <si>
    <t xml:space="preserve">Free template by DataHub Pro · datahubpro.co.uk · hello@datahubpro.co.uk</t>
  </si>
  <si>
    <t xml:space="preserve">What this template does</t>
  </si>
  <si>
    <t xml:space="preserve">Scores every customer 1-5 on Recency, Frequency, Monetary dimensions.</t>
  </si>
  <si>
    <t xml:space="preserve">Classifies them into named segments (Champion, At Risk, Lost, etc.).</t>
  </si>
  <si>
    <t xml:space="preserve">Outputs a segment summary with revenue contribution.</t>
  </si>
  <si>
    <t xml:space="preserve">How to use it</t>
  </si>
  <si>
    <t xml:space="preserve">  Step 1: Open the 'Transactions' sheet. Replace sample data with your transactions.</t>
  </si>
  <si>
    <t xml:space="preserve">    Three columns required: customer_id, order_date, order_value.</t>
  </si>
  <si>
    <t xml:space="preserve">    One row per order. The template handles up to 5,000 customers.</t>
  </si>
  <si>
    <t xml:space="preserve">  Step 2: Set the 'snapshot date' in Customers!E1 — usually today's date.</t>
  </si>
  <si>
    <t xml:space="preserve">  Step 3: Open the 'Customers' sheet to see per-customer R, F, M scores and segment.</t>
  </si>
  <si>
    <t xml:space="preserve">  Step 4: Open the 'Segments' sheet to see counts and revenue per segment.</t>
  </si>
  <si>
    <t xml:space="preserve">How RFM scoring works</t>
  </si>
  <si>
    <t xml:space="preserve">  Recency = days since customer's most recent order (lower = better, scored 5)</t>
  </si>
  <si>
    <t xml:space="preserve">  Frequency = total order count (higher = better, scored 5)</t>
  </si>
  <si>
    <t xml:space="preserve">  Monetary = total lifetime spend (higher = better, scored 5)</t>
  </si>
  <si>
    <t xml:space="preserve">Each dimension is scored 1-5 using percentile rank, so each score has ~20%</t>
  </si>
  <si>
    <t xml:space="preserve">of your customer base. The combined 3-digit code (e.g. 555 = top) classifies</t>
  </si>
  <si>
    <t xml:space="preserve">the customer into one of 10 named segments.</t>
  </si>
  <si>
    <t xml:space="preserve">What the segments mean</t>
  </si>
  <si>
    <t xml:space="preserve">  Champions (5/5/5): bought recently, often, big spend — your VIPs</t>
  </si>
  <si>
    <t xml:space="preserve">  Loyal (4/4/4-ish): high F + M, R drifting — keep them engaged</t>
  </si>
  <si>
    <t xml:space="preserve">  At risk (1-2/4-5/4-5): high historic value, low recency — most important to act on</t>
  </si>
  <si>
    <t xml:space="preserve">  Can't lose (1/4-5/4-5): used to be champions, gone quiet — phone call worthy</t>
  </si>
  <si>
    <t xml:space="preserve">  Hibernating / Lost (1-2/1-2/1-2): suppress from active marketing</t>
  </si>
  <si>
    <t xml:space="preserve">Sample data shape</t>
  </si>
  <si>
    <t xml:space="preserve">120 customers × ~1-15 orders each = ~800 transactions over 18 months.</t>
  </si>
  <si>
    <t xml:space="preserve">Mix of behaviour profiles so all major segments are represented.</t>
  </si>
  <si>
    <t xml:space="preserve">Made by Dr Waqas Rafique (Founder &amp; CTO, DataHub Pro). PhD Machine Learning. Cambridge / Oxford / UCL / J.P. Morgan.</t>
  </si>
  <si>
    <t xml:space="preserve">If you found this useful, the full DataHub Pro platform is £19/user/month: https://www.datahubpro.co.uk</t>
  </si>
  <si>
    <t xml:space="preserve">customer_id</t>
  </si>
  <si>
    <t xml:space="preserve">order_date</t>
  </si>
  <si>
    <t xml:space="preserve">order_value</t>
  </si>
  <si>
    <t xml:space="preserve">C0056</t>
  </si>
  <si>
    <t xml:space="preserve">C0109</t>
  </si>
  <si>
    <t xml:space="preserve">C0110</t>
  </si>
  <si>
    <t xml:space="preserve">C0038</t>
  </si>
  <si>
    <t xml:space="preserve">C0083</t>
  </si>
  <si>
    <t xml:space="preserve">C0070</t>
  </si>
  <si>
    <t xml:space="preserve">C0028</t>
  </si>
  <si>
    <t xml:space="preserve">C0002</t>
  </si>
  <si>
    <t xml:space="preserve">C0085</t>
  </si>
  <si>
    <t xml:space="preserve">C0061</t>
  </si>
  <si>
    <t xml:space="preserve">C0045</t>
  </si>
  <si>
    <t xml:space="preserve">C0112</t>
  </si>
  <si>
    <t xml:space="preserve">C0020</t>
  </si>
  <si>
    <t xml:space="preserve">C0102</t>
  </si>
  <si>
    <t xml:space="preserve">C0027</t>
  </si>
  <si>
    <t xml:space="preserve">C0040</t>
  </si>
  <si>
    <t xml:space="preserve">C0072</t>
  </si>
  <si>
    <t xml:space="preserve">C0033</t>
  </si>
  <si>
    <t xml:space="preserve">C0049</t>
  </si>
  <si>
    <t xml:space="preserve">C0017</t>
  </si>
  <si>
    <t xml:space="preserve">C0111</t>
  </si>
  <si>
    <t xml:space="preserve">C0103</t>
  </si>
  <si>
    <t xml:space="preserve">C0062</t>
  </si>
  <si>
    <t xml:space="preserve">C0089</t>
  </si>
  <si>
    <t xml:space="preserve">C0012</t>
  </si>
  <si>
    <t xml:space="preserve">C0036</t>
  </si>
  <si>
    <t xml:space="preserve">C0090</t>
  </si>
  <si>
    <t xml:space="preserve">C0065</t>
  </si>
  <si>
    <t xml:space="preserve">C0117</t>
  </si>
  <si>
    <t xml:space="preserve">C0022</t>
  </si>
  <si>
    <t xml:space="preserve">C0001</t>
  </si>
  <si>
    <t xml:space="preserve">C0086</t>
  </si>
  <si>
    <t xml:space="preserve">C0014</t>
  </si>
  <si>
    <t xml:space="preserve">C0098</t>
  </si>
  <si>
    <t xml:space="preserve">C0075</t>
  </si>
  <si>
    <t xml:space="preserve">C0018</t>
  </si>
  <si>
    <t xml:space="preserve">C0005</t>
  </si>
  <si>
    <t xml:space="preserve">C0052</t>
  </si>
  <si>
    <t xml:space="preserve">C0024</t>
  </si>
  <si>
    <t xml:space="preserve">C0084</t>
  </si>
  <si>
    <t xml:space="preserve">C0073</t>
  </si>
  <si>
    <t xml:space="preserve">C0054</t>
  </si>
  <si>
    <t xml:space="preserve">C0006</t>
  </si>
  <si>
    <t xml:space="preserve">C0066</t>
  </si>
  <si>
    <t xml:space="preserve">C0016</t>
  </si>
  <si>
    <t xml:space="preserve">C0108</t>
  </si>
  <si>
    <t xml:space="preserve">C0087</t>
  </si>
  <si>
    <t xml:space="preserve">C0023</t>
  </si>
  <si>
    <t xml:space="preserve">C0080</t>
  </si>
  <si>
    <t xml:space="preserve">C0079</t>
  </si>
  <si>
    <t xml:space="preserve">C0048</t>
  </si>
  <si>
    <t xml:space="preserve">C0010</t>
  </si>
  <si>
    <t xml:space="preserve">C0058</t>
  </si>
  <si>
    <t xml:space="preserve">C0071</t>
  </si>
  <si>
    <t xml:space="preserve">C0042</t>
  </si>
  <si>
    <t xml:space="preserve">C0037</t>
  </si>
  <si>
    <t xml:space="preserve">C0008</t>
  </si>
  <si>
    <t xml:space="preserve">C0034</t>
  </si>
  <si>
    <t xml:space="preserve">C0011</t>
  </si>
  <si>
    <t xml:space="preserve">C0051</t>
  </si>
  <si>
    <t xml:space="preserve">C0113</t>
  </si>
  <si>
    <t xml:space="preserve">C0021</t>
  </si>
  <si>
    <t xml:space="preserve">C0009</t>
  </si>
  <si>
    <t xml:space="preserve">C0105</t>
  </si>
  <si>
    <t xml:space="preserve">C0046</t>
  </si>
  <si>
    <t xml:space="preserve">C0019</t>
  </si>
  <si>
    <t xml:space="preserve">C0077</t>
  </si>
  <si>
    <t xml:space="preserve">C0030</t>
  </si>
  <si>
    <t xml:space="preserve">C0041</t>
  </si>
  <si>
    <t xml:space="preserve">C0091</t>
  </si>
  <si>
    <t xml:space="preserve">C0104</t>
  </si>
  <si>
    <t xml:space="preserve">C0059</t>
  </si>
  <si>
    <t xml:space="preserve">C0047</t>
  </si>
  <si>
    <t xml:space="preserve">C0057</t>
  </si>
  <si>
    <t xml:space="preserve">C0107</t>
  </si>
  <si>
    <t xml:space="preserve">C0025</t>
  </si>
  <si>
    <t xml:space="preserve">C0094</t>
  </si>
  <si>
    <t xml:space="preserve">C0003</t>
  </si>
  <si>
    <t xml:space="preserve">C0096</t>
  </si>
  <si>
    <t xml:space="preserve">C0093</t>
  </si>
  <si>
    <t xml:space="preserve">C0082</t>
  </si>
  <si>
    <t xml:space="preserve">C0074</t>
  </si>
  <si>
    <t xml:space="preserve">C0116</t>
  </si>
  <si>
    <t xml:space="preserve">C0055</t>
  </si>
  <si>
    <t xml:space="preserve">C0099</t>
  </si>
  <si>
    <t xml:space="preserve">C0081</t>
  </si>
  <si>
    <t xml:space="preserve">C0076</t>
  </si>
  <si>
    <t xml:space="preserve">C0015</t>
  </si>
  <si>
    <t xml:space="preserve">C0068</t>
  </si>
  <si>
    <t xml:space="preserve">C0035</t>
  </si>
  <si>
    <t xml:space="preserve">C0060</t>
  </si>
  <si>
    <t xml:space="preserve">C0097</t>
  </si>
  <si>
    <t xml:space="preserve">C0078</t>
  </si>
  <si>
    <t xml:space="preserve">C0050</t>
  </si>
  <si>
    <t xml:space="preserve">C0039</t>
  </si>
  <si>
    <t xml:space="preserve">C0069</t>
  </si>
  <si>
    <t xml:space="preserve">C0043</t>
  </si>
  <si>
    <t xml:space="preserve">C0092</t>
  </si>
  <si>
    <t xml:space="preserve">C0095</t>
  </si>
  <si>
    <t xml:space="preserve">C0106</t>
  </si>
  <si>
    <t xml:space="preserve">C0053</t>
  </si>
  <si>
    <t xml:space="preserve">C0115</t>
  </si>
  <si>
    <t xml:space="preserve">C0114</t>
  </si>
  <si>
    <t xml:space="preserve">C0004</t>
  </si>
  <si>
    <t xml:space="preserve">C0064</t>
  </si>
  <si>
    <t xml:space="preserve">C0013</t>
  </si>
  <si>
    <t xml:space="preserve">C0063</t>
  </si>
  <si>
    <t xml:space="preserve">C0118</t>
  </si>
  <si>
    <t xml:space="preserve">C0120</t>
  </si>
  <si>
    <t xml:space="preserve">C0031</t>
  </si>
  <si>
    <t xml:space="preserve">C0044</t>
  </si>
  <si>
    <t xml:space="preserve">C0032</t>
  </si>
  <si>
    <t xml:space="preserve">C0029</t>
  </si>
  <si>
    <t xml:space="preserve">C0119</t>
  </si>
  <si>
    <t xml:space="preserve">C0067</t>
  </si>
  <si>
    <t xml:space="preserve">C0026</t>
  </si>
  <si>
    <t xml:space="preserve">C0007</t>
  </si>
  <si>
    <t xml:space="preserve">C0100</t>
  </si>
  <si>
    <t xml:space="preserve">C0101</t>
  </si>
  <si>
    <t xml:space="preserve">C0088</t>
  </si>
  <si>
    <t xml:space="preserve">PARAMETERS</t>
  </si>
  <si>
    <t xml:space="preserve">Snapshot date</t>
  </si>
  <si>
    <t xml:space="preserve">Last order</t>
  </si>
  <si>
    <t xml:space="preserve">Recency (days)</t>
  </si>
  <si>
    <t xml:space="preserve">Frequency</t>
  </si>
  <si>
    <t xml:space="preserve">Monetary (£)</t>
  </si>
  <si>
    <t xml:space="preserve">R score</t>
  </si>
  <si>
    <t xml:space="preserve">F score</t>
  </si>
  <si>
    <t xml:space="preserve">M score</t>
  </si>
  <si>
    <t xml:space="preserve">RFM code</t>
  </si>
  <si>
    <t xml:space="preserve">Segment</t>
  </si>
  <si>
    <t xml:space="preserve">Customers</t>
  </si>
  <si>
    <t xml:space="preserve">% of customers</t>
  </si>
  <si>
    <t xml:space="preserve">Total revenue (£)</t>
  </si>
  <si>
    <t xml:space="preserve">% of revenue</t>
  </si>
  <si>
    <t xml:space="preserve">Champion</t>
  </si>
  <si>
    <t xml:space="preserve">Loyal</t>
  </si>
  <si>
    <t xml:space="preserve">Potential loyalist</t>
  </si>
  <si>
    <t xml:space="preserve">New customer</t>
  </si>
  <si>
    <t xml:space="preserve">Promising</t>
  </si>
  <si>
    <t xml:space="preserve">At risk</t>
  </si>
  <si>
    <t xml:space="preserve">Can't lose</t>
  </si>
  <si>
    <t xml:space="preserve">Hibernating</t>
  </si>
  <si>
    <t xml:space="preserve">Lost</t>
  </si>
  <si>
    <t xml:space="preserve">Other</t>
  </si>
  <si>
    <t xml:space="preserve">TOTAL</t>
  </si>
  <si>
    <t xml:space="preserve">Code</t>
  </si>
  <si>
    <t xml:space="preserve">555</t>
  </si>
  <si>
    <t xml:space="preserve">554</t>
  </si>
  <si>
    <t xml:space="preserve">545</t>
  </si>
  <si>
    <t xml:space="preserve">544</t>
  </si>
  <si>
    <t xml:space="preserve">455</t>
  </si>
  <si>
    <t xml:space="preserve">543</t>
  </si>
  <si>
    <t xml:space="preserve">453</t>
  </si>
  <si>
    <t xml:space="preserve">443</t>
  </si>
  <si>
    <t xml:space="preserve">434</t>
  </si>
  <si>
    <t xml:space="preserve">444</t>
  </si>
  <si>
    <t xml:space="preserve">343</t>
  </si>
  <si>
    <t xml:space="preserve">533</t>
  </si>
  <si>
    <t xml:space="preserve">532</t>
  </si>
  <si>
    <t xml:space="preserve">531</t>
  </si>
  <si>
    <t xml:space="preserve">523</t>
  </si>
  <si>
    <t xml:space="preserve">522</t>
  </si>
  <si>
    <t xml:space="preserve">521</t>
  </si>
  <si>
    <t xml:space="preserve">512</t>
  </si>
  <si>
    <t xml:space="preserve">511</t>
  </si>
  <si>
    <t xml:space="preserve">411</t>
  </si>
  <si>
    <t xml:space="preserve">311</t>
  </si>
  <si>
    <t xml:space="preserve">312</t>
  </si>
  <si>
    <t xml:space="preserve">355</t>
  </si>
  <si>
    <t xml:space="preserve">354</t>
  </si>
  <si>
    <t xml:space="preserve">345</t>
  </si>
  <si>
    <t xml:space="preserve">344</t>
  </si>
  <si>
    <t xml:space="preserve">254</t>
  </si>
  <si>
    <t xml:space="preserve">245</t>
  </si>
  <si>
    <t xml:space="preserve">253</t>
  </si>
  <si>
    <t xml:space="preserve">243</t>
  </si>
  <si>
    <t xml:space="preserve">155</t>
  </si>
  <si>
    <t xml:space="preserve">154</t>
  </si>
  <si>
    <t xml:space="preserve">144</t>
  </si>
  <si>
    <t xml:space="preserve">145</t>
  </si>
  <si>
    <t xml:space="preserve">133</t>
  </si>
  <si>
    <t xml:space="preserve">134</t>
  </si>
  <si>
    <t xml:space="preserve">143</t>
  </si>
  <si>
    <t xml:space="preserve">125</t>
  </si>
  <si>
    <t xml:space="preserve">122</t>
  </si>
  <si>
    <t xml:space="preserve">131</t>
  </si>
  <si>
    <t xml:space="preserve">142</t>
  </si>
  <si>
    <t xml:space="preserve">111</t>
  </si>
  <si>
    <t xml:space="preserve">112</t>
  </si>
  <si>
    <t xml:space="preserve">121</t>
  </si>
  <si>
    <t xml:space="preserve">113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</si>
</sst>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"/>
    <numFmt numFmtId="166" formatCode="\£#,##0.00"/>
    <numFmt numFmtId="167" formatCode="0.0%"/>
    <numFmt numFmtId="168" formatCode="\£#,##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A0A14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2"/>
      <color rgb="FFA855F7"/>
      <name val="Cambria"/>
      <family val="0"/>
      <charset val="1"/>
    </font>
    <font>
      <i val="true"/>
      <sz val="9"/>
      <color rgb="FF6B7280"/>
      <name val="Cambria"/>
      <family val="0"/>
      <charset val="1"/>
    </font>
    <font>
      <i val="true"/>
      <sz val="9"/>
      <color rgb="FFA855F7"/>
      <name val="Cambria"/>
      <family val="0"/>
      <charset val="1"/>
    </font>
    <font>
      <b val="true"/>
      <sz val="11"/>
      <color rgb="FFFFFFFF"/>
      <name val="Calibri"/>
      <family val="0"/>
      <charset val="1"/>
    </font>
    <font>
      <sz val="11"/>
      <color rgb="FF0000FF"/>
      <name val="Calibri"/>
      <family val="0"/>
      <charset val="1"/>
    </font>
    <font>
      <b val="true"/>
      <sz val="11"/>
      <color rgb="FFA855F7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855F7"/>
        <bgColor rgb="FF993366"/>
      </patternFill>
    </fill>
    <fill>
      <patternFill patternType="solid">
        <fgColor rgb="FFFFF8D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A855F7"/>
      <rgbColor rgb="FF993366"/>
      <rgbColor rgb="FFFFF8D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4F81BD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A0A14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Revenue by RFM segment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Segments!D1</c:f>
              <c:strCache>
                <c:ptCount val="1"/>
                <c:pt idx="0">
                  <c:v>Total revenue (£)</c:v>
                </c:pt>
              </c:strCache>
            </c:strRef>
          </c:tx>
          <c:spPr>
            <a:solidFill>
              <a:srgbClr val="4F81BD"/>
            </a:solidFill>
            <a:ln w="1260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Segments!$A$2:$A$11</c:f>
              <c:strCache>
                <c:ptCount val="10"/>
                <c:pt idx="0">
                  <c:v>Champion</c:v>
                </c:pt>
                <c:pt idx="1">
                  <c:v>Loyal</c:v>
                </c:pt>
                <c:pt idx="2">
                  <c:v>Potential loyalist</c:v>
                </c:pt>
                <c:pt idx="3">
                  <c:v>New customer</c:v>
                </c:pt>
                <c:pt idx="4">
                  <c:v>Promising</c:v>
                </c:pt>
                <c:pt idx="5">
                  <c:v>At risk</c:v>
                </c:pt>
                <c:pt idx="6">
                  <c:v>Can't lose</c:v>
                </c:pt>
                <c:pt idx="7">
                  <c:v>Hibernating</c:v>
                </c:pt>
                <c:pt idx="8">
                  <c:v>Lost</c:v>
                </c:pt>
                <c:pt idx="9">
                  <c:v>Other</c:v>
                </c:pt>
              </c:strCache>
            </c:strRef>
          </c:cat>
          <c:val>
            <c:numRef>
              <c:f>Segments!$D$2:$D$11</c:f>
              <c:numCache>
                <c:formatCode>\£#,##0</c:formatCode>
                <c:ptCount val="10"/>
                <c:pt idx="0">
                  <c:v>42791.71</c:v>
                </c:pt>
                <c:pt idx="1">
                  <c:v>4626.81</c:v>
                </c:pt>
                <c:pt idx="2">
                  <c:v>503.34</c:v>
                </c:pt>
                <c:pt idx="3">
                  <c:v>475.9</c:v>
                </c:pt>
                <c:pt idx="4">
                  <c:v>836.69</c:v>
                </c:pt>
                <c:pt idx="5">
                  <c:v>4021.58</c:v>
                </c:pt>
                <c:pt idx="6">
                  <c:v>1153.79</c:v>
                </c:pt>
                <c:pt idx="7">
                  <c:v>4541.08</c:v>
                </c:pt>
                <c:pt idx="8">
                  <c:v>780.63</c:v>
                </c:pt>
                <c:pt idx="9">
                  <c:v>24052.97</c:v>
                </c:pt>
              </c:numCache>
            </c:numRef>
          </c:val>
        </c:ser>
        <c:gapWidth val="150"/>
        <c:overlap val="0"/>
        <c:axId val="48113094"/>
        <c:axId val="50769346"/>
      </c:barChart>
      <c:catAx>
        <c:axId val="4811309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Segment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0769346"/>
        <c:crosses val="autoZero"/>
        <c:auto val="1"/>
        <c:lblAlgn val="ctr"/>
        <c:lblOffset val="100"/>
        <c:noMultiLvlLbl val="0"/>
      </c:catAx>
      <c:valAx>
        <c:axId val="507693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Revenue (£)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£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8113094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1</xdr:row>
      <xdr:rowOff>0</xdr:rowOff>
    </xdr:from>
    <xdr:to>
      <xdr:col>16</xdr:col>
      <xdr:colOff>364680</xdr:colOff>
      <xdr:row>19</xdr:row>
      <xdr:rowOff>170640</xdr:rowOff>
    </xdr:to>
    <xdr:graphicFrame>
      <xdr:nvGraphicFramePr>
        <xdr:cNvPr id="1" name="Chart 1"/>
        <xdr:cNvGraphicFramePr/>
      </xdr:nvGraphicFramePr>
      <xdr:xfrm>
        <a:off x="6955200" y="190440"/>
        <a:ext cx="647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0"/>
  </cols>
  <sheetData>
    <row r="1" customFormat="false" ht="22.0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</row>
    <row r="5" customFormat="false" ht="15" hidden="false" customHeight="false" outlineLevel="0" collapsed="false">
      <c r="A5" s="4" t="s">
        <v>3</v>
      </c>
    </row>
    <row r="6" customFormat="false" ht="15" hidden="false" customHeight="false" outlineLevel="0" collapsed="false">
      <c r="A6" s="4" t="s">
        <v>4</v>
      </c>
    </row>
    <row r="7" customFormat="false" ht="15" hidden="false" customHeight="false" outlineLevel="0" collapsed="false">
      <c r="A7" s="4" t="s">
        <v>5</v>
      </c>
    </row>
    <row r="8" customFormat="false" ht="15" hidden="false" customHeight="false" outlineLevel="0" collapsed="false">
      <c r="A8" s="4"/>
    </row>
    <row r="9" customFormat="false" ht="15" hidden="false" customHeight="false" outlineLevel="0" collapsed="false">
      <c r="A9" s="3" t="s">
        <v>6</v>
      </c>
    </row>
    <row r="10" customFormat="false" ht="15" hidden="false" customHeight="false" outlineLevel="0" collapsed="false">
      <c r="A10" s="4" t="s">
        <v>7</v>
      </c>
    </row>
    <row r="11" customFormat="false" ht="15" hidden="false" customHeight="false" outlineLevel="0" collapsed="false">
      <c r="A11" s="4" t="s">
        <v>8</v>
      </c>
    </row>
    <row r="12" customFormat="false" ht="15" hidden="false" customHeight="false" outlineLevel="0" collapsed="false">
      <c r="A12" s="4" t="s">
        <v>9</v>
      </c>
    </row>
    <row r="13" customFormat="false" ht="15" hidden="false" customHeight="false" outlineLevel="0" collapsed="false">
      <c r="A13" s="4" t="s">
        <v>10</v>
      </c>
    </row>
    <row r="14" customFormat="false" ht="15" hidden="false" customHeight="false" outlineLevel="0" collapsed="false">
      <c r="A14" s="4" t="s">
        <v>11</v>
      </c>
    </row>
    <row r="15" customFormat="false" ht="15" hidden="false" customHeight="false" outlineLevel="0" collapsed="false">
      <c r="A15" s="4" t="s">
        <v>12</v>
      </c>
    </row>
    <row r="16" customFormat="false" ht="15" hidden="false" customHeight="false" outlineLevel="0" collapsed="false">
      <c r="A16" s="4"/>
    </row>
    <row r="17" customFormat="false" ht="15" hidden="false" customHeight="false" outlineLevel="0" collapsed="false">
      <c r="A17" s="3" t="s">
        <v>13</v>
      </c>
    </row>
    <row r="18" customFormat="false" ht="15" hidden="false" customHeight="false" outlineLevel="0" collapsed="false">
      <c r="A18" s="4" t="s">
        <v>14</v>
      </c>
    </row>
    <row r="19" customFormat="false" ht="15" hidden="false" customHeight="false" outlineLevel="0" collapsed="false">
      <c r="A19" s="4" t="s">
        <v>15</v>
      </c>
    </row>
    <row r="20" customFormat="false" ht="15" hidden="false" customHeight="false" outlineLevel="0" collapsed="false">
      <c r="A20" s="4" t="s">
        <v>16</v>
      </c>
    </row>
    <row r="21" customFormat="false" ht="15" hidden="false" customHeight="false" outlineLevel="0" collapsed="false">
      <c r="A21" s="4"/>
    </row>
    <row r="22" customFormat="false" ht="15" hidden="false" customHeight="false" outlineLevel="0" collapsed="false">
      <c r="A22" s="4" t="s">
        <v>17</v>
      </c>
    </row>
    <row r="23" customFormat="false" ht="15" hidden="false" customHeight="false" outlineLevel="0" collapsed="false">
      <c r="A23" s="4" t="s">
        <v>18</v>
      </c>
    </row>
    <row r="24" customFormat="false" ht="15" hidden="false" customHeight="false" outlineLevel="0" collapsed="false">
      <c r="A24" s="4" t="s">
        <v>19</v>
      </c>
    </row>
    <row r="25" customFormat="false" ht="15" hidden="false" customHeight="false" outlineLevel="0" collapsed="false">
      <c r="A25" s="4"/>
    </row>
    <row r="26" customFormat="false" ht="15" hidden="false" customHeight="false" outlineLevel="0" collapsed="false">
      <c r="A26" s="3" t="s">
        <v>20</v>
      </c>
    </row>
    <row r="27" customFormat="false" ht="15" hidden="false" customHeight="false" outlineLevel="0" collapsed="false">
      <c r="A27" s="4" t="s">
        <v>21</v>
      </c>
    </row>
    <row r="28" customFormat="false" ht="15" hidden="false" customHeight="false" outlineLevel="0" collapsed="false">
      <c r="A28" s="4" t="s">
        <v>22</v>
      </c>
    </row>
    <row r="29" customFormat="false" ht="15" hidden="false" customHeight="false" outlineLevel="0" collapsed="false">
      <c r="A29" s="4" t="s">
        <v>23</v>
      </c>
    </row>
    <row r="30" customFormat="false" ht="15" hidden="false" customHeight="false" outlineLevel="0" collapsed="false">
      <c r="A30" s="4" t="s">
        <v>24</v>
      </c>
    </row>
    <row r="31" customFormat="false" ht="15" hidden="false" customHeight="false" outlineLevel="0" collapsed="false">
      <c r="A31" s="4" t="s">
        <v>25</v>
      </c>
    </row>
    <row r="32" customFormat="false" ht="15" hidden="false" customHeight="false" outlineLevel="0" collapsed="false">
      <c r="A32" s="4"/>
    </row>
    <row r="33" customFormat="false" ht="15" hidden="false" customHeight="false" outlineLevel="0" collapsed="false">
      <c r="A33" s="3" t="s">
        <v>26</v>
      </c>
    </row>
    <row r="34" customFormat="false" ht="15" hidden="false" customHeight="false" outlineLevel="0" collapsed="false">
      <c r="A34" s="4" t="s">
        <v>27</v>
      </c>
    </row>
    <row r="35" customFormat="false" ht="15" hidden="false" customHeight="false" outlineLevel="0" collapsed="false">
      <c r="A35" s="4" t="s">
        <v>28</v>
      </c>
    </row>
    <row r="38" customFormat="false" ht="15" hidden="false" customHeight="false" outlineLevel="0" collapsed="false">
      <c r="A38" s="5" t="s">
        <v>29</v>
      </c>
    </row>
    <row r="39" customFormat="false" ht="15" hidden="false" customHeight="false" outlineLevel="0" collapsed="false">
      <c r="A39" s="6" t="s">
        <v>30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6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3" min="1" style="0" width="14"/>
  </cols>
  <sheetData>
    <row r="1" customFormat="false" ht="15" hidden="false" customHeight="false" outlineLevel="0" collapsed="false">
      <c r="A1" s="7" t="s">
        <v>31</v>
      </c>
      <c r="B1" s="7" t="s">
        <v>32</v>
      </c>
      <c r="C1" s="7" t="s">
        <v>33</v>
      </c>
    </row>
    <row r="2" customFormat="false" ht="15" hidden="false" customHeight="false" outlineLevel="0" collapsed="false">
      <c r="A2" s="8" t="s">
        <v>34</v>
      </c>
      <c r="B2" s="9" t="n">
        <v>45929</v>
      </c>
      <c r="C2" s="10" t="n">
        <v>82.77</v>
      </c>
    </row>
    <row r="3" customFormat="false" ht="15" hidden="false" customHeight="false" outlineLevel="0" collapsed="false">
      <c r="A3" s="8" t="s">
        <v>35</v>
      </c>
      <c r="B3" s="9" t="n">
        <v>45793</v>
      </c>
      <c r="C3" s="10" t="n">
        <v>169.4</v>
      </c>
    </row>
    <row r="4" customFormat="false" ht="15" hidden="false" customHeight="false" outlineLevel="0" collapsed="false">
      <c r="A4" s="8" t="s">
        <v>36</v>
      </c>
      <c r="B4" s="9" t="n">
        <v>45707</v>
      </c>
      <c r="C4" s="10" t="n">
        <v>46.75</v>
      </c>
    </row>
    <row r="5" customFormat="false" ht="15" hidden="false" customHeight="false" outlineLevel="0" collapsed="false">
      <c r="A5" s="8" t="s">
        <v>37</v>
      </c>
      <c r="B5" s="9" t="n">
        <v>45772</v>
      </c>
      <c r="C5" s="10" t="n">
        <v>111.14</v>
      </c>
    </row>
    <row r="6" customFormat="false" ht="15" hidden="false" customHeight="false" outlineLevel="0" collapsed="false">
      <c r="A6" s="8" t="s">
        <v>38</v>
      </c>
      <c r="B6" s="9" t="n">
        <v>45901</v>
      </c>
      <c r="C6" s="10" t="n">
        <v>108.33</v>
      </c>
    </row>
    <row r="7" customFormat="false" ht="15" hidden="false" customHeight="false" outlineLevel="0" collapsed="false">
      <c r="A7" s="8" t="s">
        <v>39</v>
      </c>
      <c r="B7" s="9" t="n">
        <v>45824</v>
      </c>
      <c r="C7" s="10" t="n">
        <v>105.72</v>
      </c>
    </row>
    <row r="8" customFormat="false" ht="15" hidden="false" customHeight="false" outlineLevel="0" collapsed="false">
      <c r="A8" s="8" t="s">
        <v>40</v>
      </c>
      <c r="B8" s="9" t="n">
        <v>45987</v>
      </c>
      <c r="C8" s="10" t="n">
        <v>37.13</v>
      </c>
    </row>
    <row r="9" customFormat="false" ht="15" hidden="false" customHeight="false" outlineLevel="0" collapsed="false">
      <c r="A9" s="8" t="s">
        <v>41</v>
      </c>
      <c r="B9" s="9" t="n">
        <v>46135</v>
      </c>
      <c r="C9" s="10" t="n">
        <v>124.48</v>
      </c>
    </row>
    <row r="10" customFormat="false" ht="15" hidden="false" customHeight="false" outlineLevel="0" collapsed="false">
      <c r="A10" s="8" t="s">
        <v>42</v>
      </c>
      <c r="B10" s="9" t="n">
        <v>45922</v>
      </c>
      <c r="C10" s="10" t="n">
        <v>288.74</v>
      </c>
    </row>
    <row r="11" customFormat="false" ht="15" hidden="false" customHeight="false" outlineLevel="0" collapsed="false">
      <c r="A11" s="8" t="s">
        <v>43</v>
      </c>
      <c r="B11" s="9" t="n">
        <v>46116</v>
      </c>
      <c r="C11" s="10" t="n">
        <v>46.22</v>
      </c>
    </row>
    <row r="12" customFormat="false" ht="15" hidden="false" customHeight="false" outlineLevel="0" collapsed="false">
      <c r="A12" s="8" t="s">
        <v>44</v>
      </c>
      <c r="B12" s="9" t="n">
        <v>45770</v>
      </c>
      <c r="C12" s="10" t="n">
        <v>316.95</v>
      </c>
    </row>
    <row r="13" customFormat="false" ht="15" hidden="false" customHeight="false" outlineLevel="0" collapsed="false">
      <c r="A13" s="8" t="s">
        <v>45</v>
      </c>
      <c r="B13" s="9" t="n">
        <v>45981</v>
      </c>
      <c r="C13" s="10" t="n">
        <v>55.14</v>
      </c>
    </row>
    <row r="14" customFormat="false" ht="15" hidden="false" customHeight="false" outlineLevel="0" collapsed="false">
      <c r="A14" s="8" t="s">
        <v>45</v>
      </c>
      <c r="B14" s="9" t="n">
        <v>46048</v>
      </c>
      <c r="C14" s="10" t="n">
        <v>58.97</v>
      </c>
    </row>
    <row r="15" customFormat="false" ht="15" hidden="false" customHeight="false" outlineLevel="0" collapsed="false">
      <c r="A15" s="8" t="s">
        <v>46</v>
      </c>
      <c r="B15" s="9" t="n">
        <v>46138</v>
      </c>
      <c r="C15" s="10" t="n">
        <v>104.49</v>
      </c>
    </row>
    <row r="16" customFormat="false" ht="15" hidden="false" customHeight="false" outlineLevel="0" collapsed="false">
      <c r="A16" s="8" t="s">
        <v>47</v>
      </c>
      <c r="B16" s="9" t="n">
        <v>45843</v>
      </c>
      <c r="C16" s="10" t="n">
        <v>48.22</v>
      </c>
    </row>
    <row r="17" customFormat="false" ht="15" hidden="false" customHeight="false" outlineLevel="0" collapsed="false">
      <c r="A17" s="8" t="s">
        <v>48</v>
      </c>
      <c r="B17" s="9" t="n">
        <v>46093</v>
      </c>
      <c r="C17" s="10" t="n">
        <v>188.72</v>
      </c>
    </row>
    <row r="18" customFormat="false" ht="15" hidden="false" customHeight="false" outlineLevel="0" collapsed="false">
      <c r="A18" s="8" t="s">
        <v>49</v>
      </c>
      <c r="B18" s="9" t="n">
        <v>46076</v>
      </c>
      <c r="C18" s="10" t="n">
        <v>67.87</v>
      </c>
    </row>
    <row r="19" customFormat="false" ht="15" hidden="false" customHeight="false" outlineLevel="0" collapsed="false">
      <c r="A19" s="8" t="s">
        <v>50</v>
      </c>
      <c r="B19" s="9" t="n">
        <v>45877</v>
      </c>
      <c r="C19" s="10" t="n">
        <v>104.22</v>
      </c>
    </row>
    <row r="20" customFormat="false" ht="15" hidden="false" customHeight="false" outlineLevel="0" collapsed="false">
      <c r="A20" s="8" t="s">
        <v>51</v>
      </c>
      <c r="B20" s="9" t="n">
        <v>46109</v>
      </c>
      <c r="C20" s="10" t="n">
        <v>59.53</v>
      </c>
    </row>
    <row r="21" customFormat="false" ht="15" hidden="false" customHeight="false" outlineLevel="0" collapsed="false">
      <c r="A21" s="8" t="s">
        <v>52</v>
      </c>
      <c r="B21" s="9" t="n">
        <v>45690</v>
      </c>
      <c r="C21" s="10" t="n">
        <v>96.88</v>
      </c>
    </row>
    <row r="22" customFormat="false" ht="15" hidden="false" customHeight="false" outlineLevel="0" collapsed="false">
      <c r="A22" s="8" t="s">
        <v>50</v>
      </c>
      <c r="B22" s="9" t="n">
        <v>45657</v>
      </c>
      <c r="C22" s="10" t="n">
        <v>95.75</v>
      </c>
    </row>
    <row r="23" customFormat="false" ht="15" hidden="false" customHeight="false" outlineLevel="0" collapsed="false">
      <c r="A23" s="8" t="s">
        <v>50</v>
      </c>
      <c r="B23" s="9" t="n">
        <v>45821</v>
      </c>
      <c r="C23" s="10" t="n">
        <v>59.04</v>
      </c>
    </row>
    <row r="24" customFormat="false" ht="15" hidden="false" customHeight="false" outlineLevel="0" collapsed="false">
      <c r="A24" s="8" t="s">
        <v>53</v>
      </c>
      <c r="B24" s="9" t="n">
        <v>45960</v>
      </c>
      <c r="C24" s="10" t="n">
        <v>113.48</v>
      </c>
    </row>
    <row r="25" customFormat="false" ht="15" hidden="false" customHeight="false" outlineLevel="0" collapsed="false">
      <c r="A25" s="8" t="s">
        <v>54</v>
      </c>
      <c r="B25" s="9" t="n">
        <v>45904</v>
      </c>
      <c r="C25" s="10" t="n">
        <v>30.68</v>
      </c>
    </row>
    <row r="26" customFormat="false" ht="15" hidden="false" customHeight="false" outlineLevel="0" collapsed="false">
      <c r="A26" s="8" t="s">
        <v>55</v>
      </c>
      <c r="B26" s="9" t="n">
        <v>46095</v>
      </c>
      <c r="C26" s="10" t="n">
        <v>137.82</v>
      </c>
    </row>
    <row r="27" customFormat="false" ht="15" hidden="false" customHeight="false" outlineLevel="0" collapsed="false">
      <c r="A27" s="8" t="s">
        <v>56</v>
      </c>
      <c r="B27" s="9" t="n">
        <v>45907</v>
      </c>
      <c r="C27" s="10" t="n">
        <v>31.57</v>
      </c>
    </row>
    <row r="28" customFormat="false" ht="15" hidden="false" customHeight="false" outlineLevel="0" collapsed="false">
      <c r="A28" s="8" t="s">
        <v>57</v>
      </c>
      <c r="B28" s="9" t="n">
        <v>45935</v>
      </c>
      <c r="C28" s="10" t="n">
        <v>141.72</v>
      </c>
    </row>
    <row r="29" customFormat="false" ht="15" hidden="false" customHeight="false" outlineLevel="0" collapsed="false">
      <c r="A29" s="8" t="s">
        <v>58</v>
      </c>
      <c r="B29" s="9" t="n">
        <v>45830</v>
      </c>
      <c r="C29" s="10" t="n">
        <v>56.29</v>
      </c>
    </row>
    <row r="30" customFormat="false" ht="15" hidden="false" customHeight="false" outlineLevel="0" collapsed="false">
      <c r="A30" s="8" t="s">
        <v>59</v>
      </c>
      <c r="B30" s="9" t="n">
        <v>45752</v>
      </c>
      <c r="C30" s="10" t="n">
        <v>79.62</v>
      </c>
    </row>
    <row r="31" customFormat="false" ht="15" hidden="false" customHeight="false" outlineLevel="0" collapsed="false">
      <c r="A31" s="8" t="s">
        <v>60</v>
      </c>
      <c r="B31" s="9" t="n">
        <v>45964</v>
      </c>
      <c r="C31" s="10" t="n">
        <v>30.56</v>
      </c>
    </row>
    <row r="32" customFormat="false" ht="15" hidden="false" customHeight="false" outlineLevel="0" collapsed="false">
      <c r="A32" s="8" t="s">
        <v>61</v>
      </c>
      <c r="B32" s="9" t="n">
        <v>45755</v>
      </c>
      <c r="C32" s="10" t="n">
        <v>55.37</v>
      </c>
    </row>
    <row r="33" customFormat="false" ht="15" hidden="false" customHeight="false" outlineLevel="0" collapsed="false">
      <c r="A33" s="8" t="s">
        <v>40</v>
      </c>
      <c r="B33" s="9" t="n">
        <v>45878</v>
      </c>
      <c r="C33" s="10" t="n">
        <v>73.31</v>
      </c>
    </row>
    <row r="34" customFormat="false" ht="15" hidden="false" customHeight="false" outlineLevel="0" collapsed="false">
      <c r="A34" s="8" t="s">
        <v>35</v>
      </c>
      <c r="B34" s="9" t="n">
        <v>46012</v>
      </c>
      <c r="C34" s="10" t="n">
        <v>216.2</v>
      </c>
    </row>
    <row r="35" customFormat="false" ht="15" hidden="false" customHeight="false" outlineLevel="0" collapsed="false">
      <c r="A35" s="8" t="s">
        <v>62</v>
      </c>
      <c r="B35" s="9" t="n">
        <v>45784</v>
      </c>
      <c r="C35" s="10" t="n">
        <v>95.76</v>
      </c>
    </row>
    <row r="36" customFormat="false" ht="15" hidden="false" customHeight="false" outlineLevel="0" collapsed="false">
      <c r="A36" s="8" t="s">
        <v>63</v>
      </c>
      <c r="B36" s="9" t="n">
        <v>45960</v>
      </c>
      <c r="C36" s="10" t="n">
        <v>33.53</v>
      </c>
    </row>
    <row r="37" customFormat="false" ht="15" hidden="false" customHeight="false" outlineLevel="0" collapsed="false">
      <c r="A37" s="8" t="s">
        <v>64</v>
      </c>
      <c r="B37" s="9" t="n">
        <v>46057</v>
      </c>
      <c r="C37" s="10" t="n">
        <v>271.55</v>
      </c>
    </row>
    <row r="38" customFormat="false" ht="15" hidden="false" customHeight="false" outlineLevel="0" collapsed="false">
      <c r="A38" s="8" t="s">
        <v>65</v>
      </c>
      <c r="B38" s="9" t="n">
        <v>45868</v>
      </c>
      <c r="C38" s="10" t="n">
        <v>86.13</v>
      </c>
    </row>
    <row r="39" customFormat="false" ht="15" hidden="false" customHeight="false" outlineLevel="0" collapsed="false">
      <c r="A39" s="8" t="s">
        <v>66</v>
      </c>
      <c r="B39" s="9" t="n">
        <v>45973</v>
      </c>
      <c r="C39" s="10" t="n">
        <v>51.82</v>
      </c>
    </row>
    <row r="40" customFormat="false" ht="15" hidden="false" customHeight="false" outlineLevel="0" collapsed="false">
      <c r="A40" s="8" t="s">
        <v>67</v>
      </c>
      <c r="B40" s="9" t="n">
        <v>45939</v>
      </c>
      <c r="C40" s="10" t="n">
        <v>112.13</v>
      </c>
    </row>
    <row r="41" customFormat="false" ht="15" hidden="false" customHeight="false" outlineLevel="0" collapsed="false">
      <c r="A41" s="8" t="s">
        <v>41</v>
      </c>
      <c r="B41" s="9" t="n">
        <v>46051</v>
      </c>
      <c r="C41" s="10" t="n">
        <v>130.57</v>
      </c>
    </row>
    <row r="42" customFormat="false" ht="15" hidden="false" customHeight="false" outlineLevel="0" collapsed="false">
      <c r="A42" s="8" t="s">
        <v>61</v>
      </c>
      <c r="B42" s="9" t="n">
        <v>46065</v>
      </c>
      <c r="C42" s="10" t="n">
        <v>87</v>
      </c>
    </row>
    <row r="43" customFormat="false" ht="15" hidden="false" customHeight="false" outlineLevel="0" collapsed="false">
      <c r="A43" s="8" t="s">
        <v>68</v>
      </c>
      <c r="B43" s="9" t="n">
        <v>46122</v>
      </c>
      <c r="C43" s="10" t="n">
        <v>66.84</v>
      </c>
    </row>
    <row r="44" customFormat="false" ht="15" hidden="false" customHeight="false" outlineLevel="0" collapsed="false">
      <c r="A44" s="8" t="s">
        <v>39</v>
      </c>
      <c r="B44" s="9" t="n">
        <v>45834</v>
      </c>
      <c r="C44" s="10" t="n">
        <v>104.88</v>
      </c>
    </row>
    <row r="45" customFormat="false" ht="15" hidden="false" customHeight="false" outlineLevel="0" collapsed="false">
      <c r="A45" s="8" t="s">
        <v>62</v>
      </c>
      <c r="B45" s="9" t="n">
        <v>45720</v>
      </c>
      <c r="C45" s="10" t="n">
        <v>133.14</v>
      </c>
    </row>
    <row r="46" customFormat="false" ht="15" hidden="false" customHeight="false" outlineLevel="0" collapsed="false">
      <c r="A46" s="8" t="s">
        <v>38</v>
      </c>
      <c r="B46" s="9" t="n">
        <v>46046</v>
      </c>
      <c r="C46" s="10" t="n">
        <v>243.12</v>
      </c>
    </row>
    <row r="47" customFormat="false" ht="15" hidden="false" customHeight="false" outlineLevel="0" collapsed="false">
      <c r="A47" s="8" t="s">
        <v>69</v>
      </c>
      <c r="B47" s="9" t="n">
        <v>45939</v>
      </c>
      <c r="C47" s="10" t="n">
        <v>111.77</v>
      </c>
    </row>
    <row r="48" customFormat="false" ht="15" hidden="false" customHeight="false" outlineLevel="0" collapsed="false">
      <c r="A48" s="8" t="s">
        <v>61</v>
      </c>
      <c r="B48" s="9" t="n">
        <v>45789</v>
      </c>
      <c r="C48" s="10" t="n">
        <v>69.66</v>
      </c>
    </row>
    <row r="49" customFormat="false" ht="15" hidden="false" customHeight="false" outlineLevel="0" collapsed="false">
      <c r="A49" s="8" t="s">
        <v>44</v>
      </c>
      <c r="B49" s="9" t="n">
        <v>46138</v>
      </c>
      <c r="C49" s="10" t="n">
        <v>234.77</v>
      </c>
    </row>
    <row r="50" customFormat="false" ht="15" hidden="false" customHeight="false" outlineLevel="0" collapsed="false">
      <c r="A50" s="8" t="s">
        <v>70</v>
      </c>
      <c r="B50" s="9" t="n">
        <v>46001</v>
      </c>
      <c r="C50" s="10" t="n">
        <v>194.69</v>
      </c>
    </row>
    <row r="51" customFormat="false" ht="15" hidden="false" customHeight="false" outlineLevel="0" collapsed="false">
      <c r="A51" s="8" t="s">
        <v>71</v>
      </c>
      <c r="B51" s="9" t="n">
        <v>46085</v>
      </c>
      <c r="C51" s="10" t="n">
        <v>312.52</v>
      </c>
    </row>
    <row r="52" customFormat="false" ht="15" hidden="false" customHeight="false" outlineLevel="0" collapsed="false">
      <c r="A52" s="8" t="s">
        <v>41</v>
      </c>
      <c r="B52" s="9" t="n">
        <v>45900</v>
      </c>
      <c r="C52" s="10" t="n">
        <v>107.84</v>
      </c>
    </row>
    <row r="53" customFormat="false" ht="15" hidden="false" customHeight="false" outlineLevel="0" collapsed="false">
      <c r="A53" s="8" t="s">
        <v>72</v>
      </c>
      <c r="B53" s="9" t="n">
        <v>45915</v>
      </c>
      <c r="C53" s="10" t="n">
        <v>86.09</v>
      </c>
    </row>
    <row r="54" customFormat="false" ht="15" hidden="false" customHeight="false" outlineLevel="0" collapsed="false">
      <c r="A54" s="8" t="s">
        <v>73</v>
      </c>
      <c r="B54" s="9" t="n">
        <v>46019</v>
      </c>
      <c r="C54" s="10" t="n">
        <v>164.11</v>
      </c>
    </row>
    <row r="55" customFormat="false" ht="15" hidden="false" customHeight="false" outlineLevel="0" collapsed="false">
      <c r="A55" s="8" t="s">
        <v>74</v>
      </c>
      <c r="B55" s="9" t="n">
        <v>46008</v>
      </c>
      <c r="C55" s="10" t="n">
        <v>45.93</v>
      </c>
    </row>
    <row r="56" customFormat="false" ht="15" hidden="false" customHeight="false" outlineLevel="0" collapsed="false">
      <c r="A56" s="8" t="s">
        <v>55</v>
      </c>
      <c r="B56" s="9" t="n">
        <v>45819</v>
      </c>
      <c r="C56" s="10" t="n">
        <v>53.57</v>
      </c>
    </row>
    <row r="57" customFormat="false" ht="15" hidden="false" customHeight="false" outlineLevel="0" collapsed="false">
      <c r="A57" s="8" t="s">
        <v>70</v>
      </c>
      <c r="B57" s="9" t="n">
        <v>45766</v>
      </c>
      <c r="C57" s="10" t="n">
        <v>149.34</v>
      </c>
    </row>
    <row r="58" customFormat="false" ht="15" hidden="false" customHeight="false" outlineLevel="0" collapsed="false">
      <c r="A58" s="8" t="s">
        <v>58</v>
      </c>
      <c r="B58" s="9" t="n">
        <v>45864</v>
      </c>
      <c r="C58" s="10" t="n">
        <v>43.95</v>
      </c>
    </row>
    <row r="59" customFormat="false" ht="15" hidden="false" customHeight="false" outlineLevel="0" collapsed="false">
      <c r="A59" s="8" t="s">
        <v>43</v>
      </c>
      <c r="B59" s="9" t="n">
        <v>46087</v>
      </c>
      <c r="C59" s="10" t="n">
        <v>37.45</v>
      </c>
    </row>
    <row r="60" customFormat="false" ht="15" hidden="false" customHeight="false" outlineLevel="0" collapsed="false">
      <c r="A60" s="8" t="s">
        <v>49</v>
      </c>
      <c r="B60" s="9" t="n">
        <v>45972</v>
      </c>
      <c r="C60" s="10" t="n">
        <v>70.45</v>
      </c>
    </row>
    <row r="61" customFormat="false" ht="15" hidden="false" customHeight="false" outlineLevel="0" collapsed="false">
      <c r="A61" s="8" t="s">
        <v>43</v>
      </c>
      <c r="B61" s="9" t="n">
        <v>45826</v>
      </c>
      <c r="C61" s="10" t="n">
        <v>30.68</v>
      </c>
    </row>
    <row r="62" customFormat="false" ht="15" hidden="false" customHeight="false" outlineLevel="0" collapsed="false">
      <c r="A62" s="8" t="s">
        <v>75</v>
      </c>
      <c r="B62" s="9" t="n">
        <v>45956</v>
      </c>
      <c r="C62" s="10" t="n">
        <v>121.67</v>
      </c>
    </row>
    <row r="63" customFormat="false" ht="15" hidden="false" customHeight="false" outlineLevel="0" collapsed="false">
      <c r="A63" s="8" t="s">
        <v>46</v>
      </c>
      <c r="B63" s="9" t="n">
        <v>45803</v>
      </c>
      <c r="C63" s="10" t="n">
        <v>177.74</v>
      </c>
    </row>
    <row r="64" customFormat="false" ht="15" hidden="false" customHeight="false" outlineLevel="0" collapsed="false">
      <c r="A64" s="8" t="s">
        <v>71</v>
      </c>
      <c r="B64" s="9" t="n">
        <v>45812</v>
      </c>
      <c r="C64" s="10" t="n">
        <v>362.54</v>
      </c>
    </row>
    <row r="65" customFormat="false" ht="15" hidden="false" customHeight="false" outlineLevel="0" collapsed="false">
      <c r="A65" s="8" t="s">
        <v>76</v>
      </c>
      <c r="B65" s="9" t="n">
        <v>45946</v>
      </c>
      <c r="C65" s="10" t="n">
        <v>155.99</v>
      </c>
    </row>
    <row r="66" customFormat="false" ht="15" hidden="false" customHeight="false" outlineLevel="0" collapsed="false">
      <c r="A66" s="8" t="s">
        <v>58</v>
      </c>
      <c r="B66" s="9" t="n">
        <v>46017</v>
      </c>
      <c r="C66" s="10" t="n">
        <v>47.1</v>
      </c>
    </row>
    <row r="67" customFormat="false" ht="15" hidden="false" customHeight="false" outlineLevel="0" collapsed="false">
      <c r="A67" s="8" t="s">
        <v>64</v>
      </c>
      <c r="B67" s="9" t="n">
        <v>46022</v>
      </c>
      <c r="C67" s="10" t="n">
        <v>217.99</v>
      </c>
    </row>
    <row r="68" customFormat="false" ht="15" hidden="false" customHeight="false" outlineLevel="0" collapsed="false">
      <c r="A68" s="8" t="s">
        <v>64</v>
      </c>
      <c r="B68" s="9" t="n">
        <v>45761</v>
      </c>
      <c r="C68" s="10" t="n">
        <v>191.78</v>
      </c>
    </row>
    <row r="69" customFormat="false" ht="15" hidden="false" customHeight="false" outlineLevel="0" collapsed="false">
      <c r="A69" s="8" t="s">
        <v>77</v>
      </c>
      <c r="B69" s="9" t="n">
        <v>45999</v>
      </c>
      <c r="C69" s="10" t="n">
        <v>111.88</v>
      </c>
    </row>
    <row r="70" customFormat="false" ht="15" hidden="false" customHeight="false" outlineLevel="0" collapsed="false">
      <c r="A70" s="8" t="s">
        <v>50</v>
      </c>
      <c r="B70" s="9" t="n">
        <v>45657</v>
      </c>
      <c r="C70" s="10" t="n">
        <v>87.39</v>
      </c>
    </row>
    <row r="71" customFormat="false" ht="15" hidden="false" customHeight="false" outlineLevel="0" collapsed="false">
      <c r="A71" s="8" t="s">
        <v>78</v>
      </c>
      <c r="B71" s="9" t="n">
        <v>46135</v>
      </c>
      <c r="C71" s="10" t="n">
        <v>288.36</v>
      </c>
    </row>
    <row r="72" customFormat="false" ht="15" hidden="false" customHeight="false" outlineLevel="0" collapsed="false">
      <c r="A72" s="8" t="s">
        <v>79</v>
      </c>
      <c r="B72" s="9" t="n">
        <v>45865</v>
      </c>
      <c r="C72" s="10" t="n">
        <v>176.73</v>
      </c>
    </row>
    <row r="73" customFormat="false" ht="15" hidden="false" customHeight="false" outlineLevel="0" collapsed="false">
      <c r="A73" s="8" t="s">
        <v>80</v>
      </c>
      <c r="B73" s="9" t="n">
        <v>45895</v>
      </c>
      <c r="C73" s="10" t="n">
        <v>183.24</v>
      </c>
    </row>
    <row r="74" customFormat="false" ht="15" hidden="false" customHeight="false" outlineLevel="0" collapsed="false">
      <c r="A74" s="8" t="s">
        <v>81</v>
      </c>
      <c r="B74" s="9" t="n">
        <v>46055</v>
      </c>
      <c r="C74" s="10" t="n">
        <v>344.54</v>
      </c>
    </row>
    <row r="75" customFormat="false" ht="15" hidden="false" customHeight="false" outlineLevel="0" collapsed="false">
      <c r="A75" s="8" t="s">
        <v>71</v>
      </c>
      <c r="B75" s="9" t="n">
        <v>46001</v>
      </c>
      <c r="C75" s="10" t="n">
        <v>164.57</v>
      </c>
    </row>
    <row r="76" customFormat="false" ht="15" hidden="false" customHeight="false" outlineLevel="0" collapsed="false">
      <c r="A76" s="8" t="s">
        <v>82</v>
      </c>
      <c r="B76" s="9" t="n">
        <v>45777</v>
      </c>
      <c r="C76" s="10" t="n">
        <v>178.37</v>
      </c>
    </row>
    <row r="77" customFormat="false" ht="15" hidden="false" customHeight="false" outlineLevel="0" collapsed="false">
      <c r="A77" s="8" t="s">
        <v>43</v>
      </c>
      <c r="B77" s="9" t="n">
        <v>45964</v>
      </c>
      <c r="C77" s="10" t="n">
        <v>39.34</v>
      </c>
    </row>
    <row r="78" customFormat="false" ht="15" hidden="false" customHeight="false" outlineLevel="0" collapsed="false">
      <c r="A78" s="8" t="s">
        <v>83</v>
      </c>
      <c r="B78" s="9" t="n">
        <v>45836</v>
      </c>
      <c r="C78" s="10" t="n">
        <v>102.14</v>
      </c>
    </row>
    <row r="79" customFormat="false" ht="15" hidden="false" customHeight="false" outlineLevel="0" collapsed="false">
      <c r="A79" s="8" t="s">
        <v>84</v>
      </c>
      <c r="B79" s="9" t="n">
        <v>45904</v>
      </c>
      <c r="C79" s="10" t="n">
        <v>75.72</v>
      </c>
    </row>
    <row r="80" customFormat="false" ht="15" hidden="false" customHeight="false" outlineLevel="0" collapsed="false">
      <c r="A80" s="8" t="s">
        <v>40</v>
      </c>
      <c r="B80" s="9" t="n">
        <v>45958</v>
      </c>
      <c r="C80" s="10" t="n">
        <v>40.93</v>
      </c>
    </row>
    <row r="81" customFormat="false" ht="15" hidden="false" customHeight="false" outlineLevel="0" collapsed="false">
      <c r="A81" s="8" t="s">
        <v>80</v>
      </c>
      <c r="B81" s="9" t="n">
        <v>46069</v>
      </c>
      <c r="C81" s="10" t="n">
        <v>192.74</v>
      </c>
    </row>
    <row r="82" customFormat="false" ht="15" hidden="false" customHeight="false" outlineLevel="0" collapsed="false">
      <c r="A82" s="8" t="s">
        <v>82</v>
      </c>
      <c r="B82" s="9" t="n">
        <v>45701</v>
      </c>
      <c r="C82" s="10" t="n">
        <v>235.17</v>
      </c>
    </row>
    <row r="83" customFormat="false" ht="15" hidden="false" customHeight="false" outlineLevel="0" collapsed="false">
      <c r="A83" s="8" t="s">
        <v>61</v>
      </c>
      <c r="B83" s="9" t="n">
        <v>46038</v>
      </c>
      <c r="C83" s="10" t="n">
        <v>35.36</v>
      </c>
    </row>
    <row r="84" customFormat="false" ht="15" hidden="false" customHeight="false" outlineLevel="0" collapsed="false">
      <c r="A84" s="8" t="s">
        <v>52</v>
      </c>
      <c r="B84" s="9" t="n">
        <v>45741</v>
      </c>
      <c r="C84" s="10" t="n">
        <v>137.89</v>
      </c>
    </row>
    <row r="85" customFormat="false" ht="15" hidden="false" customHeight="false" outlineLevel="0" collapsed="false">
      <c r="A85" s="8" t="s">
        <v>85</v>
      </c>
      <c r="B85" s="9" t="n">
        <v>45751</v>
      </c>
      <c r="C85" s="10" t="n">
        <v>82.55</v>
      </c>
    </row>
    <row r="86" customFormat="false" ht="15" hidden="false" customHeight="false" outlineLevel="0" collapsed="false">
      <c r="A86" s="8" t="s">
        <v>40</v>
      </c>
      <c r="B86" s="9" t="n">
        <v>46102</v>
      </c>
      <c r="C86" s="10" t="n">
        <v>57.67</v>
      </c>
    </row>
    <row r="87" customFormat="false" ht="15" hidden="false" customHeight="false" outlineLevel="0" collapsed="false">
      <c r="A87" s="8" t="s">
        <v>39</v>
      </c>
      <c r="B87" s="9" t="n">
        <v>46018</v>
      </c>
      <c r="C87" s="10" t="n">
        <v>45.25</v>
      </c>
    </row>
    <row r="88" customFormat="false" ht="15" hidden="false" customHeight="false" outlineLevel="0" collapsed="false">
      <c r="A88" s="8" t="s">
        <v>85</v>
      </c>
      <c r="B88" s="9" t="n">
        <v>45970</v>
      </c>
      <c r="C88" s="10" t="n">
        <v>176.97</v>
      </c>
    </row>
    <row r="89" customFormat="false" ht="15" hidden="false" customHeight="false" outlineLevel="0" collapsed="false">
      <c r="A89" s="8" t="s">
        <v>86</v>
      </c>
      <c r="B89" s="9" t="n">
        <v>45662</v>
      </c>
      <c r="C89" s="10" t="n">
        <v>124.81</v>
      </c>
    </row>
    <row r="90" customFormat="false" ht="15" hidden="false" customHeight="false" outlineLevel="0" collapsed="false">
      <c r="A90" s="8" t="s">
        <v>87</v>
      </c>
      <c r="B90" s="9" t="n">
        <v>45797</v>
      </c>
      <c r="C90" s="10" t="n">
        <v>91.26</v>
      </c>
    </row>
    <row r="91" customFormat="false" ht="15" hidden="false" customHeight="false" outlineLevel="0" collapsed="false">
      <c r="A91" s="8" t="s">
        <v>69</v>
      </c>
      <c r="B91" s="9" t="n">
        <v>45840</v>
      </c>
      <c r="C91" s="10" t="n">
        <v>136.64</v>
      </c>
    </row>
    <row r="92" customFormat="false" ht="15" hidden="false" customHeight="false" outlineLevel="0" collapsed="false">
      <c r="A92" s="8" t="s">
        <v>88</v>
      </c>
      <c r="B92" s="9" t="n">
        <v>45953</v>
      </c>
      <c r="C92" s="10" t="n">
        <v>56.91</v>
      </c>
    </row>
    <row r="93" customFormat="false" ht="15" hidden="false" customHeight="false" outlineLevel="0" collapsed="false">
      <c r="A93" s="8" t="s">
        <v>89</v>
      </c>
      <c r="B93" s="9" t="n">
        <v>46130</v>
      </c>
      <c r="C93" s="10" t="n">
        <v>64.13</v>
      </c>
    </row>
    <row r="94" customFormat="false" ht="15" hidden="false" customHeight="false" outlineLevel="0" collapsed="false">
      <c r="A94" s="8" t="s">
        <v>69</v>
      </c>
      <c r="B94" s="9" t="n">
        <v>45990</v>
      </c>
      <c r="C94" s="10" t="n">
        <v>83.02</v>
      </c>
    </row>
    <row r="95" customFormat="false" ht="15" hidden="false" customHeight="false" outlineLevel="0" collapsed="false">
      <c r="A95" s="8" t="s">
        <v>56</v>
      </c>
      <c r="B95" s="9" t="n">
        <v>46016</v>
      </c>
      <c r="C95" s="10" t="n">
        <v>52.79</v>
      </c>
    </row>
    <row r="96" customFormat="false" ht="15" hidden="false" customHeight="false" outlineLevel="0" collapsed="false">
      <c r="A96" s="8" t="s">
        <v>72</v>
      </c>
      <c r="B96" s="9" t="n">
        <v>45636</v>
      </c>
      <c r="C96" s="10" t="n">
        <v>52.84</v>
      </c>
    </row>
    <row r="97" customFormat="false" ht="15" hidden="false" customHeight="false" outlineLevel="0" collapsed="false">
      <c r="A97" s="8" t="s">
        <v>90</v>
      </c>
      <c r="B97" s="9" t="n">
        <v>46014</v>
      </c>
      <c r="C97" s="10" t="n">
        <v>218.85</v>
      </c>
    </row>
    <row r="98" customFormat="false" ht="15" hidden="false" customHeight="false" outlineLevel="0" collapsed="false">
      <c r="A98" s="8" t="s">
        <v>91</v>
      </c>
      <c r="B98" s="9" t="n">
        <v>46008</v>
      </c>
      <c r="C98" s="10" t="n">
        <v>55.9</v>
      </c>
    </row>
    <row r="99" customFormat="false" ht="15" hidden="false" customHeight="false" outlineLevel="0" collapsed="false">
      <c r="A99" s="8" t="s">
        <v>85</v>
      </c>
      <c r="B99" s="9" t="n">
        <v>46044</v>
      </c>
      <c r="C99" s="10" t="n">
        <v>86.38</v>
      </c>
    </row>
    <row r="100" customFormat="false" ht="15" hidden="false" customHeight="false" outlineLevel="0" collapsed="false">
      <c r="A100" s="8" t="s">
        <v>37</v>
      </c>
      <c r="B100" s="9" t="n">
        <v>45754</v>
      </c>
      <c r="C100" s="10" t="n">
        <v>132.49</v>
      </c>
    </row>
    <row r="101" customFormat="false" ht="15" hidden="false" customHeight="false" outlineLevel="0" collapsed="false">
      <c r="A101" s="8" t="s">
        <v>92</v>
      </c>
      <c r="B101" s="9" t="n">
        <v>46064</v>
      </c>
      <c r="C101" s="10" t="n">
        <v>123.83</v>
      </c>
    </row>
    <row r="102" customFormat="false" ht="15" hidden="false" customHeight="false" outlineLevel="0" collapsed="false">
      <c r="A102" s="8" t="s">
        <v>93</v>
      </c>
      <c r="B102" s="9" t="n">
        <v>45679</v>
      </c>
      <c r="C102" s="10" t="n">
        <v>84.46</v>
      </c>
    </row>
    <row r="103" customFormat="false" ht="15" hidden="false" customHeight="false" outlineLevel="0" collapsed="false">
      <c r="A103" s="8" t="s">
        <v>94</v>
      </c>
      <c r="B103" s="9" t="n">
        <v>45747</v>
      </c>
      <c r="C103" s="10" t="n">
        <v>226.34</v>
      </c>
    </row>
    <row r="104" customFormat="false" ht="15" hidden="false" customHeight="false" outlineLevel="0" collapsed="false">
      <c r="A104" s="8" t="s">
        <v>42</v>
      </c>
      <c r="B104" s="9" t="n">
        <v>45853</v>
      </c>
      <c r="C104" s="10" t="n">
        <v>278.23</v>
      </c>
    </row>
    <row r="105" customFormat="false" ht="15" hidden="false" customHeight="false" outlineLevel="0" collapsed="false">
      <c r="A105" s="8" t="s">
        <v>83</v>
      </c>
      <c r="B105" s="9" t="n">
        <v>45673</v>
      </c>
      <c r="C105" s="10" t="n">
        <v>251.52</v>
      </c>
    </row>
    <row r="106" customFormat="false" ht="15" hidden="false" customHeight="false" outlineLevel="0" collapsed="false">
      <c r="A106" s="8" t="s">
        <v>81</v>
      </c>
      <c r="B106" s="9" t="n">
        <v>45762</v>
      </c>
      <c r="C106" s="10" t="n">
        <v>270.89</v>
      </c>
    </row>
    <row r="107" customFormat="false" ht="15" hidden="false" customHeight="false" outlineLevel="0" collapsed="false">
      <c r="A107" s="8" t="s">
        <v>37</v>
      </c>
      <c r="B107" s="9" t="n">
        <v>45829</v>
      </c>
      <c r="C107" s="10" t="n">
        <v>168.36</v>
      </c>
    </row>
    <row r="108" customFormat="false" ht="15" hidden="false" customHeight="false" outlineLevel="0" collapsed="false">
      <c r="A108" s="8" t="s">
        <v>75</v>
      </c>
      <c r="B108" s="9" t="n">
        <v>46139</v>
      </c>
      <c r="C108" s="10" t="n">
        <v>90.25</v>
      </c>
    </row>
    <row r="109" customFormat="false" ht="15" hidden="false" customHeight="false" outlineLevel="0" collapsed="false">
      <c r="A109" s="8" t="s">
        <v>95</v>
      </c>
      <c r="B109" s="9" t="n">
        <v>45824</v>
      </c>
      <c r="C109" s="10" t="n">
        <v>181.57</v>
      </c>
    </row>
    <row r="110" customFormat="false" ht="15" hidden="false" customHeight="false" outlineLevel="0" collapsed="false">
      <c r="A110" s="8" t="s">
        <v>63</v>
      </c>
      <c r="B110" s="9" t="n">
        <v>45864</v>
      </c>
      <c r="C110" s="10" t="n">
        <v>48.84</v>
      </c>
    </row>
    <row r="111" customFormat="false" ht="15" hidden="false" customHeight="false" outlineLevel="0" collapsed="false">
      <c r="A111" s="8" t="s">
        <v>69</v>
      </c>
      <c r="B111" s="9" t="n">
        <v>45836</v>
      </c>
      <c r="C111" s="10" t="n">
        <v>86.34</v>
      </c>
    </row>
    <row r="112" customFormat="false" ht="15" hidden="false" customHeight="false" outlineLevel="0" collapsed="false">
      <c r="A112" s="8" t="s">
        <v>96</v>
      </c>
      <c r="B112" s="9" t="n">
        <v>45669</v>
      </c>
      <c r="C112" s="10" t="n">
        <v>65.64</v>
      </c>
    </row>
    <row r="113" customFormat="false" ht="15" hidden="false" customHeight="false" outlineLevel="0" collapsed="false">
      <c r="A113" s="8" t="s">
        <v>90</v>
      </c>
      <c r="B113" s="9" t="n">
        <v>46110</v>
      </c>
      <c r="C113" s="10" t="n">
        <v>305.53</v>
      </c>
    </row>
    <row r="114" customFormat="false" ht="15" hidden="false" customHeight="false" outlineLevel="0" collapsed="false">
      <c r="A114" s="8" t="s">
        <v>97</v>
      </c>
      <c r="B114" s="9" t="n">
        <v>46124</v>
      </c>
      <c r="C114" s="10" t="n">
        <v>86.58</v>
      </c>
    </row>
    <row r="115" customFormat="false" ht="15" hidden="false" customHeight="false" outlineLevel="0" collapsed="false">
      <c r="A115" s="8" t="s">
        <v>59</v>
      </c>
      <c r="B115" s="9" t="n">
        <v>45684</v>
      </c>
      <c r="C115" s="10" t="n">
        <v>79.95</v>
      </c>
    </row>
    <row r="116" customFormat="false" ht="15" hidden="false" customHeight="false" outlineLevel="0" collapsed="false">
      <c r="A116" s="8" t="s">
        <v>39</v>
      </c>
      <c r="B116" s="9" t="n">
        <v>45827</v>
      </c>
      <c r="C116" s="10" t="n">
        <v>83.93</v>
      </c>
    </row>
    <row r="117" customFormat="false" ht="15" hidden="false" customHeight="false" outlineLevel="0" collapsed="false">
      <c r="A117" s="8" t="s">
        <v>98</v>
      </c>
      <c r="B117" s="9" t="n">
        <v>46100</v>
      </c>
      <c r="C117" s="10" t="n">
        <v>101.51</v>
      </c>
    </row>
    <row r="118" customFormat="false" ht="15" hidden="false" customHeight="false" outlineLevel="0" collapsed="false">
      <c r="A118" s="8" t="s">
        <v>99</v>
      </c>
      <c r="B118" s="9" t="n">
        <v>46128</v>
      </c>
      <c r="C118" s="10" t="n">
        <v>70.1</v>
      </c>
    </row>
    <row r="119" customFormat="false" ht="15" hidden="false" customHeight="false" outlineLevel="0" collapsed="false">
      <c r="A119" s="8" t="s">
        <v>80</v>
      </c>
      <c r="B119" s="9" t="n">
        <v>45975</v>
      </c>
      <c r="C119" s="10" t="n">
        <v>75.37</v>
      </c>
    </row>
    <row r="120" customFormat="false" ht="15" hidden="false" customHeight="false" outlineLevel="0" collapsed="false">
      <c r="A120" s="8" t="s">
        <v>75</v>
      </c>
      <c r="B120" s="9" t="n">
        <v>46107</v>
      </c>
      <c r="C120" s="10" t="n">
        <v>58.9</v>
      </c>
    </row>
    <row r="121" customFormat="false" ht="15" hidden="false" customHeight="false" outlineLevel="0" collapsed="false">
      <c r="A121" s="8" t="s">
        <v>77</v>
      </c>
      <c r="B121" s="9" t="n">
        <v>46077</v>
      </c>
      <c r="C121" s="10" t="n">
        <v>82.69</v>
      </c>
    </row>
    <row r="122" customFormat="false" ht="15" hidden="false" customHeight="false" outlineLevel="0" collapsed="false">
      <c r="A122" s="8" t="s">
        <v>100</v>
      </c>
      <c r="B122" s="9" t="n">
        <v>45686</v>
      </c>
      <c r="C122" s="10" t="n">
        <v>23.46</v>
      </c>
    </row>
    <row r="123" customFormat="false" ht="15" hidden="false" customHeight="false" outlineLevel="0" collapsed="false">
      <c r="A123" s="8" t="s">
        <v>101</v>
      </c>
      <c r="B123" s="9" t="n">
        <v>45913</v>
      </c>
      <c r="C123" s="10" t="n">
        <v>158.54</v>
      </c>
    </row>
    <row r="124" customFormat="false" ht="15" hidden="false" customHeight="false" outlineLevel="0" collapsed="false">
      <c r="A124" s="8" t="s">
        <v>102</v>
      </c>
      <c r="B124" s="9" t="n">
        <v>45994</v>
      </c>
      <c r="C124" s="10" t="n">
        <v>60.4</v>
      </c>
    </row>
    <row r="125" customFormat="false" ht="15" hidden="false" customHeight="false" outlineLevel="0" collapsed="false">
      <c r="A125" s="8" t="s">
        <v>103</v>
      </c>
      <c r="B125" s="9" t="n">
        <v>46079</v>
      </c>
      <c r="C125" s="10" t="n">
        <v>213.94</v>
      </c>
    </row>
    <row r="126" customFormat="false" ht="15" hidden="false" customHeight="false" outlineLevel="0" collapsed="false">
      <c r="A126" s="8" t="s">
        <v>41</v>
      </c>
      <c r="B126" s="9" t="n">
        <v>46051</v>
      </c>
      <c r="C126" s="10" t="n">
        <v>78.3</v>
      </c>
    </row>
    <row r="127" customFormat="false" ht="15" hidden="false" customHeight="false" outlineLevel="0" collapsed="false">
      <c r="A127" s="8" t="s">
        <v>82</v>
      </c>
      <c r="B127" s="9" t="n">
        <v>45744</v>
      </c>
      <c r="C127" s="10" t="n">
        <v>283.03</v>
      </c>
    </row>
    <row r="128" customFormat="false" ht="15" hidden="false" customHeight="false" outlineLevel="0" collapsed="false">
      <c r="A128" s="8" t="s">
        <v>60</v>
      </c>
      <c r="B128" s="9" t="n">
        <v>45920</v>
      </c>
      <c r="C128" s="10" t="n">
        <v>51.56</v>
      </c>
    </row>
    <row r="129" customFormat="false" ht="15" hidden="false" customHeight="false" outlineLevel="0" collapsed="false">
      <c r="A129" s="8" t="s">
        <v>104</v>
      </c>
      <c r="B129" s="9" t="n">
        <v>45852</v>
      </c>
      <c r="C129" s="10" t="n">
        <v>58.66</v>
      </c>
    </row>
    <row r="130" customFormat="false" ht="15" hidden="false" customHeight="false" outlineLevel="0" collapsed="false">
      <c r="A130" s="8" t="s">
        <v>91</v>
      </c>
      <c r="B130" s="9" t="n">
        <v>45940</v>
      </c>
      <c r="C130" s="10" t="n">
        <v>73.55</v>
      </c>
    </row>
    <row r="131" customFormat="false" ht="15" hidden="false" customHeight="false" outlineLevel="0" collapsed="false">
      <c r="A131" s="8" t="s">
        <v>73</v>
      </c>
      <c r="B131" s="9" t="n">
        <v>46066</v>
      </c>
      <c r="C131" s="10" t="n">
        <v>436.89</v>
      </c>
    </row>
    <row r="132" customFormat="false" ht="15" hidden="false" customHeight="false" outlineLevel="0" collapsed="false">
      <c r="A132" s="8" t="s">
        <v>51</v>
      </c>
      <c r="B132" s="9" t="n">
        <v>45937</v>
      </c>
      <c r="C132" s="10" t="n">
        <v>32.86</v>
      </c>
    </row>
    <row r="133" customFormat="false" ht="15" hidden="false" customHeight="false" outlineLevel="0" collapsed="false">
      <c r="A133" s="8" t="s">
        <v>52</v>
      </c>
      <c r="B133" s="9" t="n">
        <v>46033</v>
      </c>
      <c r="C133" s="10" t="n">
        <v>84.11</v>
      </c>
    </row>
    <row r="134" customFormat="false" ht="15" hidden="false" customHeight="false" outlineLevel="0" collapsed="false">
      <c r="A134" s="8" t="s">
        <v>98</v>
      </c>
      <c r="B134" s="9" t="n">
        <v>45848</v>
      </c>
      <c r="C134" s="10" t="n">
        <v>147.07</v>
      </c>
    </row>
    <row r="135" customFormat="false" ht="15" hidden="false" customHeight="false" outlineLevel="0" collapsed="false">
      <c r="A135" s="8" t="s">
        <v>100</v>
      </c>
      <c r="B135" s="9" t="n">
        <v>45654</v>
      </c>
      <c r="C135" s="10" t="n">
        <v>17.19</v>
      </c>
    </row>
    <row r="136" customFormat="false" ht="15" hidden="false" customHeight="false" outlineLevel="0" collapsed="false">
      <c r="A136" s="8" t="s">
        <v>48</v>
      </c>
      <c r="B136" s="9" t="n">
        <v>46028</v>
      </c>
      <c r="C136" s="10" t="n">
        <v>389.83</v>
      </c>
    </row>
    <row r="137" customFormat="false" ht="15" hidden="false" customHeight="false" outlineLevel="0" collapsed="false">
      <c r="A137" s="8" t="s">
        <v>105</v>
      </c>
      <c r="B137" s="9" t="n">
        <v>45789</v>
      </c>
      <c r="C137" s="10" t="n">
        <v>78.23</v>
      </c>
    </row>
    <row r="138" customFormat="false" ht="15" hidden="false" customHeight="false" outlineLevel="0" collapsed="false">
      <c r="A138" s="8" t="s">
        <v>71</v>
      </c>
      <c r="B138" s="9" t="n">
        <v>46019</v>
      </c>
      <c r="C138" s="10" t="n">
        <v>316.9</v>
      </c>
    </row>
    <row r="139" customFormat="false" ht="15" hidden="false" customHeight="false" outlineLevel="0" collapsed="false">
      <c r="A139" s="8" t="s">
        <v>58</v>
      </c>
      <c r="B139" s="9" t="n">
        <v>46056</v>
      </c>
      <c r="C139" s="10" t="n">
        <v>74.07</v>
      </c>
    </row>
    <row r="140" customFormat="false" ht="15" hidden="false" customHeight="false" outlineLevel="0" collapsed="false">
      <c r="A140" s="8" t="s">
        <v>51</v>
      </c>
      <c r="B140" s="9" t="n">
        <v>45893</v>
      </c>
      <c r="C140" s="10" t="n">
        <v>54.74</v>
      </c>
    </row>
    <row r="141" customFormat="false" ht="15" hidden="false" customHeight="false" outlineLevel="0" collapsed="false">
      <c r="A141" s="8" t="s">
        <v>74</v>
      </c>
      <c r="B141" s="9" t="n">
        <v>46058</v>
      </c>
      <c r="C141" s="10" t="n">
        <v>41.22</v>
      </c>
    </row>
    <row r="142" customFormat="false" ht="15" hidden="false" customHeight="false" outlineLevel="0" collapsed="false">
      <c r="A142" s="8" t="s">
        <v>46</v>
      </c>
      <c r="B142" s="9" t="n">
        <v>45661</v>
      </c>
      <c r="C142" s="10" t="n">
        <v>70.34</v>
      </c>
    </row>
    <row r="143" customFormat="false" ht="15" hidden="false" customHeight="false" outlineLevel="0" collapsed="false">
      <c r="A143" s="8" t="s">
        <v>56</v>
      </c>
      <c r="B143" s="9" t="n">
        <v>45690</v>
      </c>
      <c r="C143" s="10" t="n">
        <v>46.11</v>
      </c>
    </row>
    <row r="144" customFormat="false" ht="15" hidden="false" customHeight="false" outlineLevel="0" collapsed="false">
      <c r="A144" s="8" t="s">
        <v>56</v>
      </c>
      <c r="B144" s="9" t="n">
        <v>46075</v>
      </c>
      <c r="C144" s="10" t="n">
        <v>57.77</v>
      </c>
    </row>
    <row r="145" customFormat="false" ht="15" hidden="false" customHeight="false" outlineLevel="0" collapsed="false">
      <c r="A145" s="8" t="s">
        <v>90</v>
      </c>
      <c r="B145" s="9" t="n">
        <v>46014</v>
      </c>
      <c r="C145" s="10" t="n">
        <v>262.08</v>
      </c>
    </row>
    <row r="146" customFormat="false" ht="15" hidden="false" customHeight="false" outlineLevel="0" collapsed="false">
      <c r="A146" s="8" t="s">
        <v>106</v>
      </c>
      <c r="B146" s="9" t="n">
        <v>45960</v>
      </c>
      <c r="C146" s="10" t="n">
        <v>95.39</v>
      </c>
    </row>
    <row r="147" customFormat="false" ht="15" hidden="false" customHeight="false" outlineLevel="0" collapsed="false">
      <c r="A147" s="8" t="s">
        <v>85</v>
      </c>
      <c r="B147" s="9" t="n">
        <v>45798</v>
      </c>
      <c r="C147" s="10" t="n">
        <v>205.55</v>
      </c>
    </row>
    <row r="148" customFormat="false" ht="15" hidden="false" customHeight="false" outlineLevel="0" collapsed="false">
      <c r="A148" s="8" t="s">
        <v>107</v>
      </c>
      <c r="B148" s="9" t="n">
        <v>45764</v>
      </c>
      <c r="C148" s="10" t="n">
        <v>71.63</v>
      </c>
    </row>
    <row r="149" customFormat="false" ht="15" hidden="false" customHeight="false" outlineLevel="0" collapsed="false">
      <c r="A149" s="8" t="s">
        <v>69</v>
      </c>
      <c r="B149" s="9" t="n">
        <v>45890</v>
      </c>
      <c r="C149" s="10" t="n">
        <v>93.09</v>
      </c>
    </row>
    <row r="150" customFormat="false" ht="15" hidden="false" customHeight="false" outlineLevel="0" collapsed="false">
      <c r="A150" s="8" t="s">
        <v>58</v>
      </c>
      <c r="B150" s="9" t="n">
        <v>45849</v>
      </c>
      <c r="C150" s="10" t="n">
        <v>52.76</v>
      </c>
    </row>
    <row r="151" customFormat="false" ht="15" hidden="false" customHeight="false" outlineLevel="0" collapsed="false">
      <c r="A151" s="8" t="s">
        <v>84</v>
      </c>
      <c r="B151" s="9" t="n">
        <v>45825</v>
      </c>
      <c r="C151" s="10" t="n">
        <v>56.16</v>
      </c>
    </row>
    <row r="152" customFormat="false" ht="15" hidden="false" customHeight="false" outlineLevel="0" collapsed="false">
      <c r="A152" s="8" t="s">
        <v>44</v>
      </c>
      <c r="B152" s="9" t="n">
        <v>45967</v>
      </c>
      <c r="C152" s="10" t="n">
        <v>313.82</v>
      </c>
    </row>
    <row r="153" customFormat="false" ht="15" hidden="false" customHeight="false" outlineLevel="0" collapsed="false">
      <c r="A153" s="8" t="s">
        <v>108</v>
      </c>
      <c r="B153" s="9" t="n">
        <v>45851</v>
      </c>
      <c r="C153" s="10" t="n">
        <v>66.34</v>
      </c>
    </row>
    <row r="154" customFormat="false" ht="15" hidden="false" customHeight="false" outlineLevel="0" collapsed="false">
      <c r="A154" s="8" t="s">
        <v>109</v>
      </c>
      <c r="B154" s="9" t="n">
        <v>45661</v>
      </c>
      <c r="C154" s="10" t="n">
        <v>163.61</v>
      </c>
    </row>
    <row r="155" customFormat="false" ht="15" hidden="false" customHeight="false" outlineLevel="0" collapsed="false">
      <c r="A155" s="8" t="s">
        <v>110</v>
      </c>
      <c r="B155" s="9" t="n">
        <v>46133</v>
      </c>
      <c r="C155" s="10" t="n">
        <v>82.9</v>
      </c>
    </row>
    <row r="156" customFormat="false" ht="15" hidden="false" customHeight="false" outlineLevel="0" collapsed="false">
      <c r="A156" s="8" t="s">
        <v>72</v>
      </c>
      <c r="B156" s="9" t="n">
        <v>45854</v>
      </c>
      <c r="C156" s="10" t="n">
        <v>111.61</v>
      </c>
    </row>
    <row r="157" customFormat="false" ht="15" hidden="false" customHeight="false" outlineLevel="0" collapsed="false">
      <c r="A157" s="8" t="s">
        <v>39</v>
      </c>
      <c r="B157" s="9" t="n">
        <v>45756</v>
      </c>
      <c r="C157" s="10" t="n">
        <v>44.79</v>
      </c>
    </row>
    <row r="158" customFormat="false" ht="15" hidden="false" customHeight="false" outlineLevel="0" collapsed="false">
      <c r="A158" s="8" t="s">
        <v>39</v>
      </c>
      <c r="B158" s="9" t="n">
        <v>45950</v>
      </c>
      <c r="C158" s="10" t="n">
        <v>60.33</v>
      </c>
    </row>
    <row r="159" customFormat="false" ht="15" hidden="false" customHeight="false" outlineLevel="0" collapsed="false">
      <c r="A159" s="8" t="s">
        <v>70</v>
      </c>
      <c r="B159" s="9" t="n">
        <v>46042</v>
      </c>
      <c r="C159" s="10" t="n">
        <v>97.43</v>
      </c>
    </row>
    <row r="160" customFormat="false" ht="15" hidden="false" customHeight="false" outlineLevel="0" collapsed="false">
      <c r="A160" s="8" t="s">
        <v>46</v>
      </c>
      <c r="B160" s="9" t="n">
        <v>45700</v>
      </c>
      <c r="C160" s="10" t="n">
        <v>83.45</v>
      </c>
    </row>
    <row r="161" customFormat="false" ht="15" hidden="false" customHeight="false" outlineLevel="0" collapsed="false">
      <c r="A161" s="8" t="s">
        <v>66</v>
      </c>
      <c r="B161" s="9" t="n">
        <v>46010</v>
      </c>
      <c r="C161" s="10" t="n">
        <v>45.8</v>
      </c>
    </row>
    <row r="162" customFormat="false" ht="15" hidden="false" customHeight="false" outlineLevel="0" collapsed="false">
      <c r="A162" s="8" t="s">
        <v>42</v>
      </c>
      <c r="B162" s="9" t="n">
        <v>45718</v>
      </c>
      <c r="C162" s="10" t="n">
        <v>195.03</v>
      </c>
    </row>
    <row r="163" customFormat="false" ht="15" hidden="false" customHeight="false" outlineLevel="0" collapsed="false">
      <c r="A163" s="8" t="s">
        <v>48</v>
      </c>
      <c r="B163" s="9" t="n">
        <v>45936</v>
      </c>
      <c r="C163" s="10" t="n">
        <v>240.71</v>
      </c>
    </row>
    <row r="164" customFormat="false" ht="15" hidden="false" customHeight="false" outlineLevel="0" collapsed="false">
      <c r="A164" s="8" t="s">
        <v>64</v>
      </c>
      <c r="B164" s="9" t="n">
        <v>46145</v>
      </c>
      <c r="C164" s="10" t="n">
        <v>154.1</v>
      </c>
    </row>
    <row r="165" customFormat="false" ht="15" hidden="false" customHeight="false" outlineLevel="0" collapsed="false">
      <c r="A165" s="8" t="s">
        <v>82</v>
      </c>
      <c r="B165" s="9" t="n">
        <v>46008</v>
      </c>
      <c r="C165" s="10" t="n">
        <v>295.8</v>
      </c>
    </row>
    <row r="166" customFormat="false" ht="15" hidden="false" customHeight="false" outlineLevel="0" collapsed="false">
      <c r="A166" s="8" t="s">
        <v>73</v>
      </c>
      <c r="B166" s="9" t="n">
        <v>45968</v>
      </c>
      <c r="C166" s="10" t="n">
        <v>362.48</v>
      </c>
    </row>
    <row r="167" customFormat="false" ht="15" hidden="false" customHeight="false" outlineLevel="0" collapsed="false">
      <c r="A167" s="8" t="s">
        <v>111</v>
      </c>
      <c r="B167" s="9" t="n">
        <v>45915</v>
      </c>
      <c r="C167" s="10" t="n">
        <v>81.16</v>
      </c>
    </row>
    <row r="168" customFormat="false" ht="15" hidden="false" customHeight="false" outlineLevel="0" collapsed="false">
      <c r="A168" s="8" t="s">
        <v>112</v>
      </c>
      <c r="B168" s="9" t="n">
        <v>46140</v>
      </c>
      <c r="C168" s="10" t="n">
        <v>225.95</v>
      </c>
    </row>
    <row r="169" customFormat="false" ht="15" hidden="false" customHeight="false" outlineLevel="0" collapsed="false">
      <c r="A169" s="8" t="s">
        <v>82</v>
      </c>
      <c r="B169" s="9" t="n">
        <v>46069</v>
      </c>
      <c r="C169" s="10" t="n">
        <v>229.41</v>
      </c>
    </row>
    <row r="170" customFormat="false" ht="15" hidden="false" customHeight="false" outlineLevel="0" collapsed="false">
      <c r="A170" s="8" t="s">
        <v>57</v>
      </c>
      <c r="B170" s="9" t="n">
        <v>45756</v>
      </c>
      <c r="C170" s="10" t="n">
        <v>55.1</v>
      </c>
    </row>
    <row r="171" customFormat="false" ht="15" hidden="false" customHeight="false" outlineLevel="0" collapsed="false">
      <c r="A171" s="8" t="s">
        <v>51</v>
      </c>
      <c r="B171" s="9" t="n">
        <v>46072</v>
      </c>
      <c r="C171" s="10" t="n">
        <v>32.36</v>
      </c>
    </row>
    <row r="172" customFormat="false" ht="15" hidden="false" customHeight="false" outlineLevel="0" collapsed="false">
      <c r="A172" s="8" t="s">
        <v>113</v>
      </c>
      <c r="B172" s="9" t="n">
        <v>45879</v>
      </c>
      <c r="C172" s="10" t="n">
        <v>118.84</v>
      </c>
    </row>
    <row r="173" customFormat="false" ht="15" hidden="false" customHeight="false" outlineLevel="0" collapsed="false">
      <c r="A173" s="8" t="s">
        <v>42</v>
      </c>
      <c r="B173" s="9" t="n">
        <v>46026</v>
      </c>
      <c r="C173" s="10" t="n">
        <v>215.05</v>
      </c>
    </row>
    <row r="174" customFormat="false" ht="15" hidden="false" customHeight="false" outlineLevel="0" collapsed="false">
      <c r="A174" s="8" t="s">
        <v>114</v>
      </c>
      <c r="B174" s="9" t="n">
        <v>46130</v>
      </c>
      <c r="C174" s="10" t="n">
        <v>41.05</v>
      </c>
    </row>
    <row r="175" customFormat="false" ht="15" hidden="false" customHeight="false" outlineLevel="0" collapsed="false">
      <c r="A175" s="8" t="s">
        <v>115</v>
      </c>
      <c r="B175" s="9" t="n">
        <v>45828</v>
      </c>
      <c r="C175" s="10" t="n">
        <v>108.78</v>
      </c>
    </row>
    <row r="176" customFormat="false" ht="15" hidden="false" customHeight="false" outlineLevel="0" collapsed="false">
      <c r="A176" s="8" t="s">
        <v>116</v>
      </c>
      <c r="B176" s="9" t="n">
        <v>45824</v>
      </c>
      <c r="C176" s="10" t="n">
        <v>71.09</v>
      </c>
    </row>
    <row r="177" customFormat="false" ht="15" hidden="false" customHeight="false" outlineLevel="0" collapsed="false">
      <c r="A177" s="8" t="s">
        <v>44</v>
      </c>
      <c r="B177" s="9" t="n">
        <v>45974</v>
      </c>
      <c r="C177" s="10" t="n">
        <v>185.21</v>
      </c>
    </row>
    <row r="178" customFormat="false" ht="15" hidden="false" customHeight="false" outlineLevel="0" collapsed="false">
      <c r="A178" s="8" t="s">
        <v>117</v>
      </c>
      <c r="B178" s="9" t="n">
        <v>45998</v>
      </c>
      <c r="C178" s="10" t="n">
        <v>59.7</v>
      </c>
    </row>
    <row r="179" customFormat="false" ht="15" hidden="false" customHeight="false" outlineLevel="0" collapsed="false">
      <c r="A179" s="8" t="s">
        <v>87</v>
      </c>
      <c r="B179" s="9" t="n">
        <v>45783</v>
      </c>
      <c r="C179" s="10" t="n">
        <v>82.35</v>
      </c>
    </row>
    <row r="180" customFormat="false" ht="15" hidden="false" customHeight="false" outlineLevel="0" collapsed="false">
      <c r="A180" s="8" t="s">
        <v>53</v>
      </c>
      <c r="B180" s="9" t="n">
        <v>45974</v>
      </c>
      <c r="C180" s="10" t="n">
        <v>82.97</v>
      </c>
    </row>
    <row r="181" customFormat="false" ht="15" hidden="false" customHeight="false" outlineLevel="0" collapsed="false">
      <c r="A181" s="8" t="s">
        <v>49</v>
      </c>
      <c r="B181" s="9" t="n">
        <v>46012</v>
      </c>
      <c r="C181" s="10" t="n">
        <v>23.89</v>
      </c>
    </row>
    <row r="182" customFormat="false" ht="15" hidden="false" customHeight="false" outlineLevel="0" collapsed="false">
      <c r="A182" s="8" t="s">
        <v>98</v>
      </c>
      <c r="B182" s="9" t="n">
        <v>46128</v>
      </c>
      <c r="C182" s="10" t="n">
        <v>88.54</v>
      </c>
    </row>
    <row r="183" customFormat="false" ht="15" hidden="false" customHeight="false" outlineLevel="0" collapsed="false">
      <c r="A183" s="8" t="s">
        <v>41</v>
      </c>
      <c r="B183" s="9" t="n">
        <v>45919</v>
      </c>
      <c r="C183" s="10" t="n">
        <v>96.92</v>
      </c>
    </row>
    <row r="184" customFormat="false" ht="15" hidden="false" customHeight="false" outlineLevel="0" collapsed="false">
      <c r="A184" s="8" t="s">
        <v>78</v>
      </c>
      <c r="B184" s="9" t="n">
        <v>45927</v>
      </c>
      <c r="C184" s="10" t="n">
        <v>192.41</v>
      </c>
    </row>
    <row r="185" customFormat="false" ht="15" hidden="false" customHeight="false" outlineLevel="0" collapsed="false">
      <c r="A185" s="8" t="s">
        <v>38</v>
      </c>
      <c r="B185" s="9" t="n">
        <v>46024</v>
      </c>
      <c r="C185" s="10" t="n">
        <v>131.29</v>
      </c>
    </row>
    <row r="186" customFormat="false" ht="15" hidden="false" customHeight="false" outlineLevel="0" collapsed="false">
      <c r="A186" s="8" t="s">
        <v>118</v>
      </c>
      <c r="B186" s="9" t="n">
        <v>46134</v>
      </c>
      <c r="C186" s="10" t="n">
        <v>88.26</v>
      </c>
    </row>
    <row r="187" customFormat="false" ht="15" hidden="false" customHeight="false" outlineLevel="0" collapsed="false">
      <c r="A187" s="8" t="s">
        <v>119</v>
      </c>
      <c r="B187" s="9" t="n">
        <v>46100</v>
      </c>
      <c r="C187" s="10" t="n">
        <v>73.92</v>
      </c>
    </row>
    <row r="188" customFormat="false" ht="15" hidden="false" customHeight="false" outlineLevel="0" collapsed="false">
      <c r="A188" s="8" t="s">
        <v>41</v>
      </c>
      <c r="B188" s="9" t="n">
        <v>45807</v>
      </c>
      <c r="C188" s="10" t="n">
        <v>102.42</v>
      </c>
    </row>
    <row r="189" customFormat="false" ht="15" hidden="false" customHeight="false" outlineLevel="0" collapsed="false">
      <c r="A189" s="8" t="s">
        <v>71</v>
      </c>
      <c r="B189" s="9" t="n">
        <v>45821</v>
      </c>
      <c r="C189" s="10" t="n">
        <v>303.45</v>
      </c>
    </row>
    <row r="190" customFormat="false" ht="15" hidden="false" customHeight="false" outlineLevel="0" collapsed="false">
      <c r="A190" s="8" t="s">
        <v>71</v>
      </c>
      <c r="B190" s="9" t="n">
        <v>45717</v>
      </c>
      <c r="C190" s="10" t="n">
        <v>360.57</v>
      </c>
    </row>
    <row r="191" customFormat="false" ht="15" hidden="false" customHeight="false" outlineLevel="0" collapsed="false">
      <c r="A191" s="8" t="s">
        <v>120</v>
      </c>
      <c r="B191" s="9" t="n">
        <v>46101</v>
      </c>
      <c r="C191" s="10" t="n">
        <v>74.01</v>
      </c>
    </row>
    <row r="192" customFormat="false" ht="15" hidden="false" customHeight="false" outlineLevel="0" collapsed="false">
      <c r="A192" s="8" t="s">
        <v>121</v>
      </c>
      <c r="B192" s="9" t="n">
        <v>45832</v>
      </c>
      <c r="C192" s="10" t="n">
        <v>282.57</v>
      </c>
    </row>
    <row r="193" customFormat="false" ht="15" hidden="false" customHeight="false" outlineLevel="0" collapsed="false">
      <c r="A193" s="8" t="s">
        <v>122</v>
      </c>
      <c r="B193" s="9" t="n">
        <v>45652</v>
      </c>
      <c r="C193" s="10" t="n">
        <v>137.32</v>
      </c>
    </row>
    <row r="194" customFormat="false" ht="15" hidden="false" customHeight="false" outlineLevel="0" collapsed="false">
      <c r="A194" s="8" t="s">
        <v>63</v>
      </c>
      <c r="B194" s="9" t="n">
        <v>45855</v>
      </c>
      <c r="C194" s="10" t="n">
        <v>77.66</v>
      </c>
    </row>
    <row r="195" customFormat="false" ht="15" hidden="false" customHeight="false" outlineLevel="0" collapsed="false">
      <c r="A195" s="8" t="s">
        <v>82</v>
      </c>
      <c r="B195" s="9" t="n">
        <v>46128</v>
      </c>
      <c r="C195" s="10" t="n">
        <v>134.74</v>
      </c>
    </row>
    <row r="196" customFormat="false" ht="15" hidden="false" customHeight="false" outlineLevel="0" collapsed="false">
      <c r="A196" s="8" t="s">
        <v>123</v>
      </c>
      <c r="B196" s="9" t="n">
        <v>45942</v>
      </c>
      <c r="C196" s="10" t="n">
        <v>37.94</v>
      </c>
    </row>
    <row r="197" customFormat="false" ht="15" hidden="false" customHeight="false" outlineLevel="0" collapsed="false">
      <c r="A197" s="8" t="s">
        <v>124</v>
      </c>
      <c r="B197" s="9" t="n">
        <v>45994</v>
      </c>
      <c r="C197" s="10" t="n">
        <v>66.9</v>
      </c>
    </row>
    <row r="198" customFormat="false" ht="15" hidden="false" customHeight="false" outlineLevel="0" collapsed="false">
      <c r="A198" s="8" t="s">
        <v>74</v>
      </c>
      <c r="B198" s="9" t="n">
        <v>45997</v>
      </c>
      <c r="C198" s="10" t="n">
        <v>25.5</v>
      </c>
    </row>
    <row r="199" customFormat="false" ht="15" hidden="false" customHeight="false" outlineLevel="0" collapsed="false">
      <c r="A199" s="8" t="s">
        <v>81</v>
      </c>
      <c r="B199" s="9" t="n">
        <v>45854</v>
      </c>
      <c r="C199" s="10" t="n">
        <v>164.51</v>
      </c>
    </row>
    <row r="200" customFormat="false" ht="15" hidden="false" customHeight="false" outlineLevel="0" collapsed="false">
      <c r="A200" s="8" t="s">
        <v>51</v>
      </c>
      <c r="B200" s="9" t="n">
        <v>45953</v>
      </c>
      <c r="C200" s="10" t="n">
        <v>29.68</v>
      </c>
    </row>
    <row r="201" customFormat="false" ht="15" hidden="false" customHeight="false" outlineLevel="0" collapsed="false">
      <c r="A201" s="8" t="s">
        <v>98</v>
      </c>
      <c r="B201" s="9" t="n">
        <v>45810</v>
      </c>
      <c r="C201" s="10" t="n">
        <v>100.56</v>
      </c>
    </row>
    <row r="202" customFormat="false" ht="15" hidden="false" customHeight="false" outlineLevel="0" collapsed="false">
      <c r="A202" s="8" t="s">
        <v>67</v>
      </c>
      <c r="B202" s="9" t="n">
        <v>45857</v>
      </c>
      <c r="C202" s="10" t="n">
        <v>46.79</v>
      </c>
    </row>
    <row r="203" customFormat="false" ht="15" hidden="false" customHeight="false" outlineLevel="0" collapsed="false">
      <c r="A203" s="8" t="s">
        <v>71</v>
      </c>
      <c r="B203" s="9" t="n">
        <v>45848</v>
      </c>
      <c r="C203" s="10" t="n">
        <v>251.42</v>
      </c>
    </row>
    <row r="204" customFormat="false" ht="15" hidden="false" customHeight="false" outlineLevel="0" collapsed="false">
      <c r="A204" s="8" t="s">
        <v>73</v>
      </c>
      <c r="B204" s="9" t="n">
        <v>46124</v>
      </c>
      <c r="C204" s="10" t="n">
        <v>458.39</v>
      </c>
    </row>
    <row r="205" customFormat="false" ht="15" hidden="false" customHeight="false" outlineLevel="0" collapsed="false">
      <c r="A205" s="8" t="s">
        <v>125</v>
      </c>
      <c r="B205" s="9" t="n">
        <v>45681</v>
      </c>
      <c r="C205" s="10" t="n">
        <v>122.81</v>
      </c>
    </row>
    <row r="206" customFormat="false" ht="15" hidden="false" customHeight="false" outlineLevel="0" collapsed="false">
      <c r="A206" s="8" t="s">
        <v>46</v>
      </c>
      <c r="B206" s="9" t="n">
        <v>46042</v>
      </c>
      <c r="C206" s="10" t="n">
        <v>64.48</v>
      </c>
    </row>
    <row r="207" customFormat="false" ht="15" hidden="false" customHeight="false" outlineLevel="0" collapsed="false">
      <c r="A207" s="8" t="s">
        <v>103</v>
      </c>
      <c r="B207" s="9" t="n">
        <v>45740</v>
      </c>
      <c r="C207" s="10" t="n">
        <v>112.9</v>
      </c>
    </row>
    <row r="208" customFormat="false" ht="15" hidden="false" customHeight="false" outlineLevel="0" collapsed="false">
      <c r="A208" s="8" t="s">
        <v>47</v>
      </c>
      <c r="B208" s="9" t="n">
        <v>46017</v>
      </c>
      <c r="C208" s="10" t="n">
        <v>68.13</v>
      </c>
    </row>
    <row r="209" customFormat="false" ht="15" hidden="false" customHeight="false" outlineLevel="0" collapsed="false">
      <c r="A209" s="8" t="s">
        <v>51</v>
      </c>
      <c r="B209" s="9" t="n">
        <v>46040</v>
      </c>
      <c r="C209" s="10" t="n">
        <v>76.95</v>
      </c>
    </row>
    <row r="210" customFormat="false" ht="15" hidden="false" customHeight="false" outlineLevel="0" collapsed="false">
      <c r="A210" s="8" t="s">
        <v>57</v>
      </c>
      <c r="B210" s="9" t="n">
        <v>45826</v>
      </c>
      <c r="C210" s="10" t="n">
        <v>58.88</v>
      </c>
    </row>
    <row r="211" customFormat="false" ht="15" hidden="false" customHeight="false" outlineLevel="0" collapsed="false">
      <c r="A211" s="8" t="s">
        <v>102</v>
      </c>
      <c r="B211" s="9" t="n">
        <v>45878</v>
      </c>
      <c r="C211" s="10" t="n">
        <v>61.15</v>
      </c>
    </row>
    <row r="212" customFormat="false" ht="15" hidden="false" customHeight="false" outlineLevel="0" collapsed="false">
      <c r="A212" s="8" t="s">
        <v>126</v>
      </c>
      <c r="B212" s="9" t="n">
        <v>46130</v>
      </c>
      <c r="C212" s="10" t="n">
        <v>155.97</v>
      </c>
    </row>
    <row r="213" customFormat="false" ht="15" hidden="false" customHeight="false" outlineLevel="0" collapsed="false">
      <c r="A213" s="8" t="s">
        <v>123</v>
      </c>
      <c r="B213" s="9" t="n">
        <v>45634</v>
      </c>
      <c r="C213" s="10" t="n">
        <v>54.35</v>
      </c>
    </row>
    <row r="214" customFormat="false" ht="15" hidden="false" customHeight="false" outlineLevel="0" collapsed="false">
      <c r="A214" s="8" t="s">
        <v>105</v>
      </c>
      <c r="B214" s="9" t="n">
        <v>45622</v>
      </c>
      <c r="C214" s="10" t="n">
        <v>111.14</v>
      </c>
    </row>
    <row r="215" customFormat="false" ht="15" hidden="false" customHeight="false" outlineLevel="0" collapsed="false">
      <c r="A215" s="8" t="s">
        <v>127</v>
      </c>
      <c r="B215" s="9" t="n">
        <v>45941</v>
      </c>
      <c r="C215" s="10" t="n">
        <v>200.81</v>
      </c>
    </row>
    <row r="216" customFormat="false" ht="15" hidden="false" customHeight="false" outlineLevel="0" collapsed="false">
      <c r="A216" s="8" t="s">
        <v>98</v>
      </c>
      <c r="B216" s="9" t="n">
        <v>45916</v>
      </c>
      <c r="C216" s="10" t="n">
        <v>127.86</v>
      </c>
    </row>
    <row r="217" customFormat="false" ht="15" hidden="false" customHeight="false" outlineLevel="0" collapsed="false">
      <c r="A217" s="8" t="s">
        <v>71</v>
      </c>
      <c r="B217" s="9" t="n">
        <v>45935</v>
      </c>
      <c r="C217" s="10" t="n">
        <v>392.04</v>
      </c>
    </row>
    <row r="218" customFormat="false" ht="15" hidden="false" customHeight="false" outlineLevel="0" collapsed="false">
      <c r="A218" s="8" t="s">
        <v>109</v>
      </c>
      <c r="B218" s="9" t="n">
        <v>45661</v>
      </c>
      <c r="C218" s="10" t="n">
        <v>176.56</v>
      </c>
    </row>
    <row r="219" customFormat="false" ht="15" hidden="false" customHeight="false" outlineLevel="0" collapsed="false">
      <c r="A219" s="8" t="s">
        <v>72</v>
      </c>
      <c r="B219" s="9" t="n">
        <v>46016</v>
      </c>
      <c r="C219" s="10" t="n">
        <v>69.78</v>
      </c>
    </row>
    <row r="220" customFormat="false" ht="15" hidden="false" customHeight="false" outlineLevel="0" collapsed="false">
      <c r="A220" s="8" t="s">
        <v>76</v>
      </c>
      <c r="B220" s="9" t="n">
        <v>45641</v>
      </c>
      <c r="C220" s="10" t="n">
        <v>264.57</v>
      </c>
    </row>
    <row r="221" customFormat="false" ht="15" hidden="false" customHeight="false" outlineLevel="0" collapsed="false">
      <c r="A221" s="8" t="s">
        <v>73</v>
      </c>
      <c r="B221" s="9" t="n">
        <v>45854</v>
      </c>
      <c r="C221" s="10" t="n">
        <v>328.33</v>
      </c>
    </row>
    <row r="222" customFormat="false" ht="15" hidden="false" customHeight="false" outlineLevel="0" collapsed="false">
      <c r="A222" s="8" t="s">
        <v>128</v>
      </c>
      <c r="B222" s="9" t="n">
        <v>45646</v>
      </c>
      <c r="C222" s="10" t="n">
        <v>142.09</v>
      </c>
    </row>
    <row r="223" customFormat="false" ht="15" hidden="false" customHeight="false" outlineLevel="0" collapsed="false">
      <c r="A223" s="8" t="s">
        <v>90</v>
      </c>
      <c r="B223" s="9" t="n">
        <v>45714</v>
      </c>
      <c r="C223" s="10" t="n">
        <v>434.66</v>
      </c>
    </row>
    <row r="224" customFormat="false" ht="15" hidden="false" customHeight="false" outlineLevel="0" collapsed="false">
      <c r="A224" s="8" t="s">
        <v>129</v>
      </c>
      <c r="B224" s="9" t="n">
        <v>45966</v>
      </c>
      <c r="C224" s="10" t="n">
        <v>66.91</v>
      </c>
    </row>
    <row r="225" customFormat="false" ht="15" hidden="false" customHeight="false" outlineLevel="0" collapsed="false">
      <c r="A225" s="8" t="s">
        <v>105</v>
      </c>
      <c r="B225" s="9" t="n">
        <v>45730</v>
      </c>
      <c r="C225" s="10" t="n">
        <v>133.08</v>
      </c>
    </row>
    <row r="226" customFormat="false" ht="15" hidden="false" customHeight="false" outlineLevel="0" collapsed="false">
      <c r="A226" s="8" t="s">
        <v>130</v>
      </c>
      <c r="B226" s="9" t="n">
        <v>46092</v>
      </c>
      <c r="C226" s="10" t="n">
        <v>117.48</v>
      </c>
    </row>
    <row r="227" customFormat="false" ht="15" hidden="false" customHeight="false" outlineLevel="0" collapsed="false">
      <c r="A227" s="8" t="s">
        <v>77</v>
      </c>
      <c r="B227" s="9" t="n">
        <v>45720</v>
      </c>
      <c r="C227" s="10" t="n">
        <v>81.6</v>
      </c>
    </row>
    <row r="228" customFormat="false" ht="15" hidden="false" customHeight="false" outlineLevel="0" collapsed="false">
      <c r="A228" s="8" t="s">
        <v>37</v>
      </c>
      <c r="B228" s="9" t="n">
        <v>45850</v>
      </c>
      <c r="C228" s="10" t="n">
        <v>119.15</v>
      </c>
    </row>
    <row r="229" customFormat="false" ht="15" hidden="false" customHeight="false" outlineLevel="0" collapsed="false">
      <c r="A229" s="8" t="s">
        <v>35</v>
      </c>
      <c r="B229" s="9" t="n">
        <v>45846</v>
      </c>
      <c r="C229" s="10" t="n">
        <v>318.72</v>
      </c>
    </row>
    <row r="230" customFormat="false" ht="15" hidden="false" customHeight="false" outlineLevel="0" collapsed="false">
      <c r="A230" s="8" t="s">
        <v>42</v>
      </c>
      <c r="B230" s="9" t="n">
        <v>46138</v>
      </c>
      <c r="C230" s="10" t="n">
        <v>351.1</v>
      </c>
    </row>
    <row r="231" customFormat="false" ht="15" hidden="false" customHeight="false" outlineLevel="0" collapsed="false">
      <c r="A231" s="8" t="s">
        <v>43</v>
      </c>
      <c r="B231" s="9" t="n">
        <v>46042</v>
      </c>
      <c r="C231" s="10" t="n">
        <v>65.26</v>
      </c>
    </row>
    <row r="232" customFormat="false" ht="15" hidden="false" customHeight="false" outlineLevel="0" collapsed="false">
      <c r="A232" s="8" t="s">
        <v>65</v>
      </c>
      <c r="B232" s="9" t="n">
        <v>45637</v>
      </c>
      <c r="C232" s="10" t="n">
        <v>54.78</v>
      </c>
    </row>
    <row r="233" customFormat="false" ht="15" hidden="false" customHeight="false" outlineLevel="0" collapsed="false">
      <c r="A233" s="8" t="s">
        <v>87</v>
      </c>
      <c r="B233" s="9" t="n">
        <v>45846</v>
      </c>
      <c r="C233" s="10" t="n">
        <v>52.85</v>
      </c>
    </row>
    <row r="234" customFormat="false" ht="15" hidden="false" customHeight="false" outlineLevel="0" collapsed="false">
      <c r="A234" s="8" t="s">
        <v>128</v>
      </c>
      <c r="B234" s="9" t="n">
        <v>46126</v>
      </c>
      <c r="C234" s="10" t="n">
        <v>141.91</v>
      </c>
    </row>
    <row r="235" customFormat="false" ht="15" hidden="false" customHeight="false" outlineLevel="0" collapsed="false">
      <c r="A235" s="8" t="s">
        <v>131</v>
      </c>
      <c r="B235" s="9" t="n">
        <v>46142</v>
      </c>
      <c r="C235" s="10" t="n">
        <v>51.73</v>
      </c>
    </row>
    <row r="236" customFormat="false" ht="15" hidden="false" customHeight="false" outlineLevel="0" collapsed="false">
      <c r="A236" s="8" t="s">
        <v>130</v>
      </c>
      <c r="B236" s="9" t="n">
        <v>46039</v>
      </c>
      <c r="C236" s="10" t="n">
        <v>122.49</v>
      </c>
    </row>
    <row r="237" customFormat="false" ht="15" hidden="false" customHeight="false" outlineLevel="0" collapsed="false">
      <c r="A237" s="8" t="s">
        <v>58</v>
      </c>
      <c r="B237" s="9" t="n">
        <v>45961</v>
      </c>
      <c r="C237" s="10" t="n">
        <v>53.01</v>
      </c>
    </row>
    <row r="238" customFormat="false" ht="15" hidden="false" customHeight="false" outlineLevel="0" collapsed="false">
      <c r="A238" s="8" t="s">
        <v>109</v>
      </c>
      <c r="B238" s="9" t="n">
        <v>45889</v>
      </c>
      <c r="C238" s="10" t="n">
        <v>119.51</v>
      </c>
    </row>
    <row r="239" customFormat="false" ht="15" hidden="false" customHeight="false" outlineLevel="0" collapsed="false">
      <c r="A239" s="8" t="s">
        <v>62</v>
      </c>
      <c r="B239" s="9" t="n">
        <v>45864</v>
      </c>
      <c r="C239" s="10" t="n">
        <v>141.26</v>
      </c>
    </row>
    <row r="240" customFormat="false" ht="15" hidden="false" customHeight="false" outlineLevel="0" collapsed="false">
      <c r="A240" s="8" t="s">
        <v>121</v>
      </c>
      <c r="B240" s="9" t="n">
        <v>45880</v>
      </c>
      <c r="C240" s="10" t="n">
        <v>270.18</v>
      </c>
    </row>
    <row r="241" customFormat="false" ht="15" hidden="false" customHeight="false" outlineLevel="0" collapsed="false">
      <c r="A241" s="8" t="s">
        <v>66</v>
      </c>
      <c r="B241" s="9" t="n">
        <v>45866</v>
      </c>
      <c r="C241" s="10" t="n">
        <v>46.54</v>
      </c>
    </row>
    <row r="242" customFormat="false" ht="15" hidden="false" customHeight="false" outlineLevel="0" collapsed="false">
      <c r="A242" s="8" t="s">
        <v>71</v>
      </c>
      <c r="B242" s="9" t="n">
        <v>46028</v>
      </c>
      <c r="C242" s="10" t="n">
        <v>390.93</v>
      </c>
    </row>
    <row r="243" customFormat="false" ht="15" hidden="false" customHeight="false" outlineLevel="0" collapsed="false">
      <c r="A243" s="8" t="s">
        <v>121</v>
      </c>
      <c r="B243" s="9" t="n">
        <v>45918</v>
      </c>
      <c r="C243" s="10" t="n">
        <v>216.66</v>
      </c>
    </row>
    <row r="244" customFormat="false" ht="15" hidden="false" customHeight="false" outlineLevel="0" collapsed="false">
      <c r="A244" s="8" t="s">
        <v>116</v>
      </c>
      <c r="B244" s="9" t="n">
        <v>45925</v>
      </c>
      <c r="C244" s="10" t="n">
        <v>52.54</v>
      </c>
    </row>
    <row r="245" customFormat="false" ht="15" hidden="false" customHeight="false" outlineLevel="0" collapsed="false">
      <c r="A245" s="8" t="s">
        <v>82</v>
      </c>
      <c r="B245" s="9" t="n">
        <v>45718</v>
      </c>
      <c r="C245" s="10" t="n">
        <v>199.82</v>
      </c>
    </row>
    <row r="246" customFormat="false" ht="15" hidden="false" customHeight="false" outlineLevel="0" collapsed="false">
      <c r="A246" s="8" t="s">
        <v>80</v>
      </c>
      <c r="B246" s="9" t="n">
        <v>45670</v>
      </c>
      <c r="C246" s="10" t="n">
        <v>132.15</v>
      </c>
    </row>
    <row r="247" customFormat="false" ht="15" hidden="false" customHeight="false" outlineLevel="0" collapsed="false">
      <c r="A247" s="8" t="s">
        <v>113</v>
      </c>
      <c r="B247" s="9" t="n">
        <v>45851</v>
      </c>
      <c r="C247" s="10" t="n">
        <v>160.02</v>
      </c>
    </row>
    <row r="248" customFormat="false" ht="15" hidden="false" customHeight="false" outlineLevel="0" collapsed="false">
      <c r="A248" s="8" t="s">
        <v>68</v>
      </c>
      <c r="B248" s="9" t="n">
        <v>46146</v>
      </c>
      <c r="C248" s="10" t="n">
        <v>60.17</v>
      </c>
    </row>
    <row r="249" customFormat="false" ht="15" hidden="false" customHeight="false" outlineLevel="0" collapsed="false">
      <c r="A249" s="8" t="s">
        <v>60</v>
      </c>
      <c r="B249" s="9" t="n">
        <v>46030</v>
      </c>
      <c r="C249" s="10" t="n">
        <v>79.17</v>
      </c>
    </row>
    <row r="250" customFormat="false" ht="15" hidden="false" customHeight="false" outlineLevel="0" collapsed="false">
      <c r="A250" s="8" t="s">
        <v>121</v>
      </c>
      <c r="B250" s="9" t="n">
        <v>45840</v>
      </c>
      <c r="C250" s="10" t="n">
        <v>257.48</v>
      </c>
    </row>
    <row r="251" customFormat="false" ht="15" hidden="false" customHeight="false" outlineLevel="0" collapsed="false">
      <c r="A251" s="8" t="s">
        <v>48</v>
      </c>
      <c r="B251" s="9" t="n">
        <v>45877</v>
      </c>
      <c r="C251" s="10" t="n">
        <v>322.24</v>
      </c>
    </row>
    <row r="252" customFormat="false" ht="15" hidden="false" customHeight="false" outlineLevel="0" collapsed="false">
      <c r="A252" s="8" t="s">
        <v>37</v>
      </c>
      <c r="B252" s="9" t="n">
        <v>45646</v>
      </c>
      <c r="C252" s="10" t="n">
        <v>75.08</v>
      </c>
    </row>
    <row r="253" customFormat="false" ht="15" hidden="false" customHeight="false" outlineLevel="0" collapsed="false">
      <c r="A253" s="8" t="s">
        <v>72</v>
      </c>
      <c r="B253" s="9" t="n">
        <v>46040</v>
      </c>
      <c r="C253" s="10" t="n">
        <v>79.5</v>
      </c>
    </row>
    <row r="254" customFormat="false" ht="15" hidden="false" customHeight="false" outlineLevel="0" collapsed="false">
      <c r="A254" s="8" t="s">
        <v>78</v>
      </c>
      <c r="B254" s="9" t="n">
        <v>45991</v>
      </c>
      <c r="C254" s="10" t="n">
        <v>200.2</v>
      </c>
    </row>
    <row r="255" customFormat="false" ht="15" hidden="false" customHeight="false" outlineLevel="0" collapsed="false">
      <c r="A255" s="8" t="s">
        <v>94</v>
      </c>
      <c r="B255" s="9" t="n">
        <v>45646</v>
      </c>
      <c r="C255" s="10" t="n">
        <v>243.08</v>
      </c>
    </row>
    <row r="256" customFormat="false" ht="15" hidden="false" customHeight="false" outlineLevel="0" collapsed="false">
      <c r="A256" s="8" t="s">
        <v>57</v>
      </c>
      <c r="B256" s="9" t="n">
        <v>45658</v>
      </c>
      <c r="C256" s="10" t="n">
        <v>123.22</v>
      </c>
    </row>
    <row r="257" customFormat="false" ht="15" hidden="false" customHeight="false" outlineLevel="0" collapsed="false">
      <c r="A257" s="8" t="s">
        <v>61</v>
      </c>
      <c r="B257" s="9" t="n">
        <v>46002</v>
      </c>
      <c r="C257" s="10" t="n">
        <v>61.41</v>
      </c>
    </row>
    <row r="258" customFormat="false" ht="15" hidden="false" customHeight="false" outlineLevel="0" collapsed="false">
      <c r="A258" s="8" t="s">
        <v>132</v>
      </c>
      <c r="B258" s="9" t="n">
        <v>46145</v>
      </c>
      <c r="C258" s="10" t="n">
        <v>65.18</v>
      </c>
    </row>
    <row r="259" customFormat="false" ht="15" hidden="false" customHeight="false" outlineLevel="0" collapsed="false">
      <c r="A259" s="8" t="s">
        <v>117</v>
      </c>
      <c r="B259" s="9" t="n">
        <v>45971</v>
      </c>
      <c r="C259" s="10" t="n">
        <v>27.11</v>
      </c>
    </row>
    <row r="260" customFormat="false" ht="15" hidden="false" customHeight="false" outlineLevel="0" collapsed="false">
      <c r="A260" s="8" t="s">
        <v>82</v>
      </c>
      <c r="B260" s="9" t="n">
        <v>45996</v>
      </c>
      <c r="C260" s="10" t="n">
        <v>333.31</v>
      </c>
    </row>
    <row r="261" customFormat="false" ht="15" hidden="false" customHeight="false" outlineLevel="0" collapsed="false">
      <c r="A261" s="8" t="s">
        <v>133</v>
      </c>
      <c r="B261" s="9" t="n">
        <v>45941</v>
      </c>
      <c r="C261" s="10" t="n">
        <v>277.76</v>
      </c>
    </row>
    <row r="262" customFormat="false" ht="15" hidden="false" customHeight="false" outlineLevel="0" collapsed="false">
      <c r="A262" s="8" t="s">
        <v>37</v>
      </c>
      <c r="B262" s="9" t="n">
        <v>45730</v>
      </c>
      <c r="C262" s="10" t="n">
        <v>198.49</v>
      </c>
    </row>
    <row r="263" customFormat="false" ht="15" hidden="false" customHeight="false" outlineLevel="0" collapsed="false">
      <c r="A263" s="8" t="s">
        <v>77</v>
      </c>
      <c r="B263" s="9" t="n">
        <v>45752</v>
      </c>
      <c r="C263" s="10" t="n">
        <v>209.69</v>
      </c>
    </row>
    <row r="264" customFormat="false" ht="15" hidden="false" customHeight="false" outlineLevel="0" collapsed="false">
      <c r="A264" s="8" t="s">
        <v>41</v>
      </c>
      <c r="B264" s="9" t="n">
        <v>46085</v>
      </c>
      <c r="C264" s="10" t="n">
        <v>117.68</v>
      </c>
    </row>
    <row r="265" customFormat="false" ht="15" hidden="false" customHeight="false" outlineLevel="0" collapsed="false">
      <c r="A265" s="8" t="s">
        <v>123</v>
      </c>
      <c r="B265" s="9" t="n">
        <v>45726</v>
      </c>
      <c r="C265" s="10" t="n">
        <v>92.41</v>
      </c>
    </row>
    <row r="266" customFormat="false" ht="15" hidden="false" customHeight="false" outlineLevel="0" collapsed="false">
      <c r="A266" s="8" t="s">
        <v>75</v>
      </c>
      <c r="B266" s="9" t="n">
        <v>45827</v>
      </c>
      <c r="C266" s="10" t="n">
        <v>153.71</v>
      </c>
    </row>
    <row r="267" customFormat="false" ht="15" hidden="false" customHeight="false" outlineLevel="0" collapsed="false">
      <c r="A267" s="8" t="s">
        <v>77</v>
      </c>
      <c r="B267" s="9" t="n">
        <v>45949</v>
      </c>
      <c r="C267" s="10" t="n">
        <v>71.95</v>
      </c>
    </row>
    <row r="268" customFormat="false" ht="15" hidden="false" customHeight="false" outlineLevel="0" collapsed="false">
      <c r="A268" s="8" t="s">
        <v>133</v>
      </c>
      <c r="B268" s="9" t="n">
        <v>46029</v>
      </c>
      <c r="C268" s="10" t="n">
        <v>257.8</v>
      </c>
    </row>
    <row r="269" customFormat="false" ht="15" hidden="false" customHeight="false" outlineLevel="0" collapsed="false">
      <c r="A269" s="8" t="s">
        <v>95</v>
      </c>
      <c r="B269" s="9" t="n">
        <v>45800</v>
      </c>
      <c r="C269" s="10" t="n">
        <v>216.08</v>
      </c>
    </row>
    <row r="270" customFormat="false" ht="15" hidden="false" customHeight="false" outlineLevel="0" collapsed="false">
      <c r="A270" s="8" t="s">
        <v>103</v>
      </c>
      <c r="B270" s="9" t="n">
        <v>45934</v>
      </c>
      <c r="C270" s="10" t="n">
        <v>204.1</v>
      </c>
    </row>
    <row r="271" customFormat="false" ht="15" hidden="false" customHeight="false" outlineLevel="0" collapsed="false">
      <c r="A271" s="8" t="s">
        <v>62</v>
      </c>
      <c r="B271" s="9" t="n">
        <v>45746</v>
      </c>
      <c r="C271" s="10" t="n">
        <v>90.94</v>
      </c>
    </row>
    <row r="272" customFormat="false" ht="15" hidden="false" customHeight="false" outlineLevel="0" collapsed="false">
      <c r="A272" s="8" t="s">
        <v>101</v>
      </c>
      <c r="B272" s="9" t="n">
        <v>45888</v>
      </c>
      <c r="C272" s="10" t="n">
        <v>119.94</v>
      </c>
    </row>
    <row r="273" customFormat="false" ht="15" hidden="false" customHeight="false" outlineLevel="0" collapsed="false">
      <c r="A273" s="8" t="s">
        <v>38</v>
      </c>
      <c r="B273" s="9" t="n">
        <v>45794</v>
      </c>
      <c r="C273" s="10" t="n">
        <v>177.39</v>
      </c>
    </row>
    <row r="274" customFormat="false" ht="15" hidden="false" customHeight="false" outlineLevel="0" collapsed="false">
      <c r="A274" s="8" t="s">
        <v>65</v>
      </c>
      <c r="B274" s="9" t="n">
        <v>46048</v>
      </c>
      <c r="C274" s="10" t="n">
        <v>73.08</v>
      </c>
    </row>
    <row r="275" customFormat="false" ht="15" hidden="false" customHeight="false" outlineLevel="0" collapsed="false">
      <c r="A275" s="8" t="s">
        <v>65</v>
      </c>
      <c r="B275" s="9" t="n">
        <v>45922</v>
      </c>
      <c r="C275" s="10" t="n">
        <v>82.93</v>
      </c>
    </row>
    <row r="276" customFormat="false" ht="15" hidden="false" customHeight="false" outlineLevel="0" collapsed="false">
      <c r="A276" s="8" t="s">
        <v>115</v>
      </c>
      <c r="B276" s="9" t="n">
        <v>45863</v>
      </c>
      <c r="C276" s="10" t="n">
        <v>89.29</v>
      </c>
    </row>
    <row r="277" customFormat="false" ht="15" hidden="false" customHeight="false" outlineLevel="0" collapsed="false">
      <c r="A277" s="8" t="s">
        <v>106</v>
      </c>
      <c r="B277" s="9" t="n">
        <v>45940</v>
      </c>
      <c r="C277" s="10" t="n">
        <v>97.21</v>
      </c>
    </row>
    <row r="278" customFormat="false" ht="15" hidden="false" customHeight="false" outlineLevel="0" collapsed="false">
      <c r="A278" s="8" t="s">
        <v>83</v>
      </c>
      <c r="B278" s="9" t="n">
        <v>45779</v>
      </c>
      <c r="C278" s="10" t="n">
        <v>209.15</v>
      </c>
    </row>
    <row r="279" customFormat="false" ht="15" hidden="false" customHeight="false" outlineLevel="0" collapsed="false">
      <c r="A279" s="8" t="s">
        <v>41</v>
      </c>
      <c r="B279" s="9" t="n">
        <v>45685</v>
      </c>
      <c r="C279" s="10" t="n">
        <v>69.39</v>
      </c>
    </row>
    <row r="280" customFormat="false" ht="15" hidden="false" customHeight="false" outlineLevel="0" collapsed="false">
      <c r="A280" s="8" t="s">
        <v>56</v>
      </c>
      <c r="B280" s="9" t="n">
        <v>45793</v>
      </c>
      <c r="C280" s="10" t="n">
        <v>29.52</v>
      </c>
    </row>
    <row r="281" customFormat="false" ht="15" hidden="false" customHeight="false" outlineLevel="0" collapsed="false">
      <c r="A281" s="8" t="s">
        <v>88</v>
      </c>
      <c r="B281" s="9" t="n">
        <v>46015</v>
      </c>
      <c r="C281" s="10" t="n">
        <v>66.83</v>
      </c>
    </row>
    <row r="282" customFormat="false" ht="15" hidden="false" customHeight="false" outlineLevel="0" collapsed="false">
      <c r="A282" s="8" t="s">
        <v>134</v>
      </c>
      <c r="B282" s="9" t="n">
        <v>45751</v>
      </c>
      <c r="C282" s="10" t="n">
        <v>37.37</v>
      </c>
    </row>
    <row r="283" customFormat="false" ht="15" hidden="false" customHeight="false" outlineLevel="0" collapsed="false">
      <c r="A283" s="8" t="s">
        <v>55</v>
      </c>
      <c r="B283" s="9" t="n">
        <v>46035</v>
      </c>
      <c r="C283" s="10" t="n">
        <v>133.12</v>
      </c>
    </row>
    <row r="284" customFormat="false" ht="15" hidden="false" customHeight="false" outlineLevel="0" collapsed="false">
      <c r="A284" s="8" t="s">
        <v>44</v>
      </c>
      <c r="B284" s="9" t="n">
        <v>45796</v>
      </c>
      <c r="C284" s="10" t="n">
        <v>156.33</v>
      </c>
    </row>
    <row r="285" customFormat="false" ht="15" hidden="false" customHeight="false" outlineLevel="0" collapsed="false">
      <c r="A285" s="8" t="s">
        <v>117</v>
      </c>
      <c r="B285" s="9" t="n">
        <v>45932</v>
      </c>
      <c r="C285" s="10" t="n">
        <v>72.06</v>
      </c>
    </row>
    <row r="286" customFormat="false" ht="15" hidden="false" customHeight="false" outlineLevel="0" collapsed="false">
      <c r="A286" s="8" t="s">
        <v>70</v>
      </c>
      <c r="B286" s="9" t="n">
        <v>45868</v>
      </c>
      <c r="C286" s="10" t="n">
        <v>70.75</v>
      </c>
    </row>
    <row r="287" customFormat="false" ht="15" hidden="false" customHeight="false" outlineLevel="0" collapsed="false">
      <c r="A287" s="8" t="s">
        <v>79</v>
      </c>
      <c r="B287" s="9" t="n">
        <v>45715</v>
      </c>
      <c r="C287" s="10" t="n">
        <v>158.23</v>
      </c>
    </row>
    <row r="288" customFormat="false" ht="15" hidden="false" customHeight="false" outlineLevel="0" collapsed="false">
      <c r="A288" s="8" t="s">
        <v>62</v>
      </c>
      <c r="B288" s="9" t="n">
        <v>45798</v>
      </c>
      <c r="C288" s="10" t="n">
        <v>57.89</v>
      </c>
    </row>
    <row r="289" customFormat="false" ht="15" hidden="false" customHeight="false" outlineLevel="0" collapsed="false">
      <c r="A289" s="8" t="s">
        <v>34</v>
      </c>
      <c r="B289" s="9" t="n">
        <v>45797</v>
      </c>
      <c r="C289" s="10" t="n">
        <v>70.12</v>
      </c>
    </row>
    <row r="290" customFormat="false" ht="15" hidden="false" customHeight="false" outlineLevel="0" collapsed="false">
      <c r="A290" s="8" t="s">
        <v>59</v>
      </c>
      <c r="B290" s="9" t="n">
        <v>46061</v>
      </c>
      <c r="C290" s="10" t="n">
        <v>82.17</v>
      </c>
    </row>
    <row r="291" customFormat="false" ht="15" hidden="false" customHeight="false" outlineLevel="0" collapsed="false">
      <c r="A291" s="8" t="s">
        <v>116</v>
      </c>
      <c r="B291" s="9" t="n">
        <v>46120</v>
      </c>
      <c r="C291" s="10" t="n">
        <v>58.12</v>
      </c>
    </row>
    <row r="292" customFormat="false" ht="15" hidden="false" customHeight="false" outlineLevel="0" collapsed="false">
      <c r="A292" s="8" t="s">
        <v>127</v>
      </c>
      <c r="B292" s="9" t="n">
        <v>46133</v>
      </c>
      <c r="C292" s="10" t="n">
        <v>98.63</v>
      </c>
    </row>
    <row r="293" customFormat="false" ht="15" hidden="false" customHeight="false" outlineLevel="0" collapsed="false">
      <c r="A293" s="8" t="s">
        <v>115</v>
      </c>
      <c r="B293" s="9" t="n">
        <v>45775</v>
      </c>
      <c r="C293" s="10" t="n">
        <v>246.15</v>
      </c>
    </row>
    <row r="294" customFormat="false" ht="15" hidden="false" customHeight="false" outlineLevel="0" collapsed="false">
      <c r="A294" s="8" t="s">
        <v>34</v>
      </c>
      <c r="B294" s="9" t="n">
        <v>45779</v>
      </c>
      <c r="C294" s="10" t="n">
        <v>43.7</v>
      </c>
    </row>
    <row r="295" customFormat="false" ht="15" hidden="false" customHeight="false" outlineLevel="0" collapsed="false">
      <c r="A295" s="8" t="s">
        <v>101</v>
      </c>
      <c r="B295" s="9" t="n">
        <v>45649</v>
      </c>
      <c r="C295" s="10" t="n">
        <v>151.3</v>
      </c>
    </row>
    <row r="296" customFormat="false" ht="15" hidden="false" customHeight="false" outlineLevel="0" collapsed="false">
      <c r="A296" s="8" t="s">
        <v>102</v>
      </c>
      <c r="B296" s="9" t="n">
        <v>45870</v>
      </c>
      <c r="C296" s="10" t="n">
        <v>62.46</v>
      </c>
    </row>
    <row r="297" customFormat="false" ht="15" hidden="false" customHeight="false" outlineLevel="0" collapsed="false">
      <c r="A297" s="8" t="s">
        <v>97</v>
      </c>
      <c r="B297" s="9" t="n">
        <v>45904</v>
      </c>
      <c r="C297" s="10" t="n">
        <v>88.2</v>
      </c>
    </row>
    <row r="298" customFormat="false" ht="15" hidden="false" customHeight="false" outlineLevel="0" collapsed="false">
      <c r="A298" s="8" t="s">
        <v>108</v>
      </c>
      <c r="B298" s="9" t="n">
        <v>46005</v>
      </c>
      <c r="C298" s="10" t="n">
        <v>42.06</v>
      </c>
    </row>
    <row r="299" customFormat="false" ht="15" hidden="false" customHeight="false" outlineLevel="0" collapsed="false">
      <c r="A299" s="8" t="s">
        <v>74</v>
      </c>
      <c r="B299" s="9" t="n">
        <v>45968</v>
      </c>
      <c r="C299" s="10" t="n">
        <v>47.81</v>
      </c>
    </row>
    <row r="300" customFormat="false" ht="15" hidden="false" customHeight="false" outlineLevel="0" collapsed="false">
      <c r="A300" s="8" t="s">
        <v>44</v>
      </c>
      <c r="B300" s="9" t="n">
        <v>46071</v>
      </c>
      <c r="C300" s="10" t="n">
        <v>209.47</v>
      </c>
    </row>
    <row r="301" customFormat="false" ht="15" hidden="false" customHeight="false" outlineLevel="0" collapsed="false">
      <c r="A301" s="8" t="s">
        <v>78</v>
      </c>
      <c r="B301" s="9" t="n">
        <v>45845</v>
      </c>
      <c r="C301" s="10" t="n">
        <v>162.44</v>
      </c>
    </row>
    <row r="302" customFormat="false" ht="15" hidden="false" customHeight="false" outlineLevel="0" collapsed="false">
      <c r="A302" s="8" t="s">
        <v>103</v>
      </c>
      <c r="B302" s="9" t="n">
        <v>45964</v>
      </c>
      <c r="C302" s="10" t="n">
        <v>215.83</v>
      </c>
    </row>
    <row r="303" customFormat="false" ht="15" hidden="false" customHeight="false" outlineLevel="0" collapsed="false">
      <c r="A303" s="8" t="s">
        <v>51</v>
      </c>
      <c r="B303" s="9" t="n">
        <v>45879</v>
      </c>
      <c r="C303" s="10" t="n">
        <v>30.76</v>
      </c>
    </row>
    <row r="304" customFormat="false" ht="15" hidden="false" customHeight="false" outlineLevel="0" collapsed="false">
      <c r="A304" s="8" t="s">
        <v>135</v>
      </c>
      <c r="B304" s="9" t="n">
        <v>45790</v>
      </c>
      <c r="C304" s="10" t="n">
        <v>62.58</v>
      </c>
    </row>
    <row r="305" customFormat="false" ht="15" hidden="false" customHeight="false" outlineLevel="0" collapsed="false">
      <c r="A305" s="8" t="s">
        <v>105</v>
      </c>
      <c r="B305" s="9" t="n">
        <v>45672</v>
      </c>
      <c r="C305" s="10" t="n">
        <v>208.31</v>
      </c>
    </row>
    <row r="306" customFormat="false" ht="15" hidden="false" customHeight="false" outlineLevel="0" collapsed="false">
      <c r="A306" s="8" t="s">
        <v>47</v>
      </c>
      <c r="B306" s="9" t="n">
        <v>46059</v>
      </c>
      <c r="C306" s="10" t="n">
        <v>28.58</v>
      </c>
    </row>
    <row r="307" customFormat="false" ht="15" hidden="false" customHeight="false" outlineLevel="0" collapsed="false">
      <c r="A307" s="8" t="s">
        <v>116</v>
      </c>
      <c r="B307" s="9" t="n">
        <v>45856</v>
      </c>
      <c r="C307" s="10" t="n">
        <v>34.3</v>
      </c>
    </row>
    <row r="308" customFormat="false" ht="15" hidden="false" customHeight="false" outlineLevel="0" collapsed="false">
      <c r="A308" s="8" t="s">
        <v>64</v>
      </c>
      <c r="B308" s="9" t="n">
        <v>46005</v>
      </c>
      <c r="C308" s="10" t="n">
        <v>372.88</v>
      </c>
    </row>
    <row r="309" customFormat="false" ht="15" hidden="false" customHeight="false" outlineLevel="0" collapsed="false">
      <c r="A309" s="8" t="s">
        <v>111</v>
      </c>
      <c r="B309" s="9" t="n">
        <v>45969</v>
      </c>
      <c r="C309" s="10" t="n">
        <v>75.5</v>
      </c>
    </row>
    <row r="310" customFormat="false" ht="15" hidden="false" customHeight="false" outlineLevel="0" collapsed="false">
      <c r="A310" s="8" t="s">
        <v>44</v>
      </c>
      <c r="B310" s="9" t="n">
        <v>46028</v>
      </c>
      <c r="C310" s="10" t="n">
        <v>235.18</v>
      </c>
    </row>
    <row r="311" customFormat="false" ht="15" hidden="false" customHeight="false" outlineLevel="0" collapsed="false">
      <c r="A311" s="8" t="s">
        <v>39</v>
      </c>
      <c r="B311" s="9" t="n">
        <v>45882</v>
      </c>
      <c r="C311" s="10" t="n">
        <v>72.71</v>
      </c>
    </row>
    <row r="312" customFormat="false" ht="15" hidden="false" customHeight="false" outlineLevel="0" collapsed="false">
      <c r="A312" s="8" t="s">
        <v>136</v>
      </c>
      <c r="B312" s="9" t="n">
        <v>45663</v>
      </c>
      <c r="C312" s="10" t="n">
        <v>40.07</v>
      </c>
    </row>
    <row r="313" customFormat="false" ht="15" hidden="false" customHeight="false" outlineLevel="0" collapsed="false">
      <c r="A313" s="8" t="s">
        <v>55</v>
      </c>
      <c r="B313" s="9" t="n">
        <v>45978</v>
      </c>
      <c r="C313" s="10" t="n">
        <v>79.13</v>
      </c>
    </row>
    <row r="314" customFormat="false" ht="15" hidden="false" customHeight="false" outlineLevel="0" collapsed="false">
      <c r="A314" s="8" t="s">
        <v>66</v>
      </c>
      <c r="B314" s="9" t="n">
        <v>46085</v>
      </c>
      <c r="C314" s="10" t="n">
        <v>62.46</v>
      </c>
    </row>
    <row r="315" customFormat="false" ht="15" hidden="false" customHeight="false" outlineLevel="0" collapsed="false">
      <c r="A315" s="8" t="s">
        <v>128</v>
      </c>
      <c r="B315" s="9" t="n">
        <v>45938</v>
      </c>
      <c r="C315" s="10" t="n">
        <v>128.85</v>
      </c>
    </row>
    <row r="316" customFormat="false" ht="15" hidden="false" customHeight="false" outlineLevel="0" collapsed="false">
      <c r="A316" s="8" t="s">
        <v>122</v>
      </c>
      <c r="B316" s="9" t="n">
        <v>45876</v>
      </c>
      <c r="C316" s="10" t="n">
        <v>115.73</v>
      </c>
    </row>
    <row r="317" customFormat="false" ht="15" hidden="false" customHeight="false" outlineLevel="0" collapsed="false">
      <c r="A317" s="8" t="s">
        <v>53</v>
      </c>
      <c r="B317" s="9" t="n">
        <v>46030</v>
      </c>
      <c r="C317" s="10" t="n">
        <v>104.75</v>
      </c>
    </row>
    <row r="318" customFormat="false" ht="15" hidden="false" customHeight="false" outlineLevel="0" collapsed="false">
      <c r="A318" s="8" t="s">
        <v>92</v>
      </c>
      <c r="B318" s="9" t="n">
        <v>46006</v>
      </c>
      <c r="C318" s="10" t="n">
        <v>78.16</v>
      </c>
    </row>
    <row r="319" customFormat="false" ht="15" hidden="false" customHeight="false" outlineLevel="0" collapsed="false">
      <c r="A319" s="8" t="s">
        <v>76</v>
      </c>
      <c r="B319" s="9" t="n">
        <v>46104</v>
      </c>
      <c r="C319" s="10" t="n">
        <v>327.59</v>
      </c>
    </row>
    <row r="320" customFormat="false" ht="15" hidden="false" customHeight="false" outlineLevel="0" collapsed="false">
      <c r="A320" s="8" t="s">
        <v>65</v>
      </c>
      <c r="B320" s="9" t="n">
        <v>46132</v>
      </c>
      <c r="C320" s="10" t="n">
        <v>106.28</v>
      </c>
    </row>
    <row r="321" customFormat="false" ht="15" hidden="false" customHeight="false" outlineLevel="0" collapsed="false">
      <c r="A321" s="8" t="s">
        <v>58</v>
      </c>
      <c r="B321" s="9" t="n">
        <v>45749</v>
      </c>
      <c r="C321" s="10" t="n">
        <v>80.08</v>
      </c>
    </row>
    <row r="322" customFormat="false" ht="15" hidden="false" customHeight="false" outlineLevel="0" collapsed="false">
      <c r="A322" s="8" t="s">
        <v>137</v>
      </c>
      <c r="B322" s="9" t="n">
        <v>45681</v>
      </c>
      <c r="C322" s="10" t="n">
        <v>24.17</v>
      </c>
    </row>
    <row r="323" customFormat="false" ht="15" hidden="false" customHeight="false" outlineLevel="0" collapsed="false">
      <c r="A323" s="8" t="s">
        <v>112</v>
      </c>
      <c r="B323" s="9" t="n">
        <v>46014</v>
      </c>
      <c r="C323" s="10" t="n">
        <v>231.06</v>
      </c>
    </row>
    <row r="324" customFormat="false" ht="15" hidden="false" customHeight="false" outlineLevel="0" collapsed="false">
      <c r="A324" s="8" t="s">
        <v>121</v>
      </c>
      <c r="B324" s="9" t="n">
        <v>46042</v>
      </c>
      <c r="C324" s="10" t="n">
        <v>424.9</v>
      </c>
    </row>
    <row r="325" customFormat="false" ht="15" hidden="false" customHeight="false" outlineLevel="0" collapsed="false">
      <c r="A325" s="8" t="s">
        <v>56</v>
      </c>
      <c r="B325" s="9" t="n">
        <v>45997</v>
      </c>
      <c r="C325" s="10" t="n">
        <v>32.88</v>
      </c>
    </row>
    <row r="326" customFormat="false" ht="15" hidden="false" customHeight="false" outlineLevel="0" collapsed="false">
      <c r="A326" s="8" t="s">
        <v>138</v>
      </c>
      <c r="B326" s="9" t="n">
        <v>45841</v>
      </c>
      <c r="C326" s="10" t="n">
        <v>164.65</v>
      </c>
    </row>
    <row r="327" customFormat="false" ht="15" hidden="false" customHeight="false" outlineLevel="0" collapsed="false">
      <c r="A327" s="8" t="s">
        <v>70</v>
      </c>
      <c r="B327" s="9" t="n">
        <v>45994</v>
      </c>
      <c r="C327" s="10" t="n">
        <v>137.95</v>
      </c>
    </row>
    <row r="328" customFormat="false" ht="15" hidden="false" customHeight="false" outlineLevel="0" collapsed="false">
      <c r="A328" s="8" t="s">
        <v>46</v>
      </c>
      <c r="B328" s="9" t="n">
        <v>45926</v>
      </c>
      <c r="C328" s="10" t="n">
        <v>79.83</v>
      </c>
    </row>
    <row r="329" customFormat="false" ht="15" hidden="false" customHeight="false" outlineLevel="0" collapsed="false">
      <c r="A329" s="8" t="s">
        <v>106</v>
      </c>
      <c r="B329" s="9" t="n">
        <v>46006</v>
      </c>
      <c r="C329" s="10" t="n">
        <v>57.45</v>
      </c>
    </row>
    <row r="330" customFormat="false" ht="15" hidden="false" customHeight="false" outlineLevel="0" collapsed="false">
      <c r="A330" s="8" t="s">
        <v>101</v>
      </c>
      <c r="B330" s="9" t="n">
        <v>45851</v>
      </c>
      <c r="C330" s="10" t="n">
        <v>153.27</v>
      </c>
    </row>
    <row r="331" customFormat="false" ht="15" hidden="false" customHeight="false" outlineLevel="0" collapsed="false">
      <c r="A331" s="8" t="s">
        <v>86</v>
      </c>
      <c r="B331" s="9" t="n">
        <v>45827</v>
      </c>
      <c r="C331" s="10" t="n">
        <v>135.33</v>
      </c>
    </row>
    <row r="332" customFormat="false" ht="15" hidden="false" customHeight="false" outlineLevel="0" collapsed="false">
      <c r="A332" s="8" t="s">
        <v>138</v>
      </c>
      <c r="B332" s="9" t="n">
        <v>45931</v>
      </c>
      <c r="C332" s="10" t="n">
        <v>169.72</v>
      </c>
    </row>
    <row r="333" customFormat="false" ht="15" hidden="false" customHeight="false" outlineLevel="0" collapsed="false">
      <c r="A333" s="8" t="s">
        <v>87</v>
      </c>
      <c r="B333" s="9" t="n">
        <v>45722</v>
      </c>
      <c r="C333" s="10" t="n">
        <v>58.67</v>
      </c>
    </row>
    <row r="334" customFormat="false" ht="15" hidden="false" customHeight="false" outlineLevel="0" collapsed="false">
      <c r="A334" s="8" t="s">
        <v>117</v>
      </c>
      <c r="B334" s="9" t="n">
        <v>45908</v>
      </c>
      <c r="C334" s="10" t="n">
        <v>53.75</v>
      </c>
    </row>
    <row r="335" customFormat="false" ht="15" hidden="false" customHeight="false" outlineLevel="0" collapsed="false">
      <c r="A335" s="8" t="s">
        <v>84</v>
      </c>
      <c r="B335" s="9" t="n">
        <v>45802</v>
      </c>
      <c r="C335" s="10" t="n">
        <v>118.39</v>
      </c>
    </row>
    <row r="336" customFormat="false" ht="15" hidden="false" customHeight="false" outlineLevel="0" collapsed="false">
      <c r="A336" s="8" t="s">
        <v>52</v>
      </c>
      <c r="B336" s="9" t="n">
        <v>45882</v>
      </c>
      <c r="C336" s="10" t="n">
        <v>125.53</v>
      </c>
    </row>
    <row r="337" customFormat="false" ht="15" hidden="false" customHeight="false" outlineLevel="0" collapsed="false">
      <c r="A337" s="8" t="s">
        <v>95</v>
      </c>
      <c r="B337" s="9" t="n">
        <v>45869</v>
      </c>
      <c r="C337" s="10" t="n">
        <v>229.88</v>
      </c>
    </row>
    <row r="338" customFormat="false" ht="15" hidden="false" customHeight="false" outlineLevel="0" collapsed="false">
      <c r="A338" s="8" t="s">
        <v>98</v>
      </c>
      <c r="B338" s="9" t="n">
        <v>45648</v>
      </c>
      <c r="C338" s="10" t="n">
        <v>137.18</v>
      </c>
    </row>
    <row r="339" customFormat="false" ht="15" hidden="false" customHeight="false" outlineLevel="0" collapsed="false">
      <c r="A339" s="8" t="s">
        <v>42</v>
      </c>
      <c r="B339" s="9" t="n">
        <v>46074</v>
      </c>
      <c r="C339" s="10" t="n">
        <v>155.71</v>
      </c>
    </row>
    <row r="340" customFormat="false" ht="15" hidden="false" customHeight="false" outlineLevel="0" collapsed="false">
      <c r="A340" s="8" t="s">
        <v>123</v>
      </c>
      <c r="B340" s="9" t="n">
        <v>45627</v>
      </c>
      <c r="C340" s="10" t="n">
        <v>42.42</v>
      </c>
    </row>
    <row r="341" customFormat="false" ht="15" hidden="false" customHeight="false" outlineLevel="0" collapsed="false">
      <c r="A341" s="8" t="s">
        <v>78</v>
      </c>
      <c r="B341" s="9" t="n">
        <v>46061</v>
      </c>
      <c r="C341" s="10" t="n">
        <v>211.95</v>
      </c>
    </row>
    <row r="342" customFormat="false" ht="15" hidden="false" customHeight="false" outlineLevel="0" collapsed="false">
      <c r="A342" s="8" t="s">
        <v>39</v>
      </c>
      <c r="B342" s="9" t="n">
        <v>45942</v>
      </c>
      <c r="C342" s="10" t="n">
        <v>85.37</v>
      </c>
    </row>
    <row r="343" customFormat="false" ht="15" hidden="false" customHeight="false" outlineLevel="0" collapsed="false">
      <c r="A343" s="8" t="s">
        <v>35</v>
      </c>
      <c r="B343" s="9" t="n">
        <v>46085</v>
      </c>
      <c r="C343" s="10" t="n">
        <v>353.36</v>
      </c>
    </row>
    <row r="344" customFormat="false" ht="15" hidden="false" customHeight="false" outlineLevel="0" collapsed="false">
      <c r="A344" s="8" t="s">
        <v>75</v>
      </c>
      <c r="B344" s="9" t="n">
        <v>45904</v>
      </c>
      <c r="C344" s="10" t="n">
        <v>154.02</v>
      </c>
    </row>
    <row r="345" customFormat="false" ht="15" hidden="false" customHeight="false" outlineLevel="0" collapsed="false">
      <c r="A345" s="8" t="s">
        <v>121</v>
      </c>
      <c r="B345" s="9" t="n">
        <v>46128</v>
      </c>
      <c r="C345" s="10" t="n">
        <v>371.35</v>
      </c>
    </row>
    <row r="346" customFormat="false" ht="15" hidden="false" customHeight="false" outlineLevel="0" collapsed="false">
      <c r="A346" s="8" t="s">
        <v>39</v>
      </c>
      <c r="B346" s="9" t="n">
        <v>46062</v>
      </c>
      <c r="C346" s="10" t="n">
        <v>64.9</v>
      </c>
    </row>
    <row r="347" customFormat="false" ht="15" hidden="false" customHeight="false" outlineLevel="0" collapsed="false">
      <c r="A347" s="8" t="s">
        <v>112</v>
      </c>
      <c r="B347" s="9" t="n">
        <v>45855</v>
      </c>
      <c r="C347" s="10" t="n">
        <v>196.51</v>
      </c>
    </row>
    <row r="348" customFormat="false" ht="15" hidden="false" customHeight="false" outlineLevel="0" collapsed="false">
      <c r="A348" s="8" t="s">
        <v>38</v>
      </c>
      <c r="B348" s="9" t="n">
        <v>46136</v>
      </c>
      <c r="C348" s="10" t="n">
        <v>201.26</v>
      </c>
    </row>
    <row r="349" customFormat="false" ht="15" hidden="false" customHeight="false" outlineLevel="0" collapsed="false">
      <c r="A349" s="8" t="s">
        <v>138</v>
      </c>
      <c r="B349" s="9" t="n">
        <v>45619</v>
      </c>
      <c r="C349" s="10" t="n">
        <v>167.55</v>
      </c>
    </row>
    <row r="350" customFormat="false" ht="15" hidden="false" customHeight="false" outlineLevel="0" collapsed="false">
      <c r="A350" s="8" t="s">
        <v>35</v>
      </c>
      <c r="B350" s="9" t="n">
        <v>45932</v>
      </c>
      <c r="C350" s="10" t="n">
        <v>326.99</v>
      </c>
    </row>
    <row r="351" customFormat="false" ht="15" hidden="false" customHeight="false" outlineLevel="0" collapsed="false">
      <c r="A351" s="8" t="s">
        <v>139</v>
      </c>
      <c r="B351" s="9" t="n">
        <v>46133</v>
      </c>
      <c r="C351" s="10" t="n">
        <v>43.56</v>
      </c>
    </row>
    <row r="352" customFormat="false" ht="15" hidden="false" customHeight="false" outlineLevel="0" collapsed="false">
      <c r="A352" s="8" t="s">
        <v>140</v>
      </c>
      <c r="B352" s="9" t="n">
        <v>46027</v>
      </c>
      <c r="C352" s="10" t="n">
        <v>38.58</v>
      </c>
    </row>
    <row r="353" customFormat="false" ht="15" hidden="false" customHeight="false" outlineLevel="0" collapsed="false">
      <c r="A353" s="8" t="s">
        <v>46</v>
      </c>
      <c r="B353" s="9" t="n">
        <v>45658</v>
      </c>
      <c r="C353" s="10" t="n">
        <v>137.33</v>
      </c>
    </row>
    <row r="354" customFormat="false" ht="15" hidden="false" customHeight="false" outlineLevel="0" collapsed="false">
      <c r="A354" s="8" t="s">
        <v>141</v>
      </c>
      <c r="B354" s="9" t="n">
        <v>45693</v>
      </c>
      <c r="C354" s="10" t="n">
        <v>45.74</v>
      </c>
    </row>
    <row r="355" customFormat="false" ht="15" hidden="false" customHeight="false" outlineLevel="0" collapsed="false">
      <c r="A355" s="8" t="s">
        <v>78</v>
      </c>
      <c r="B355" s="9" t="n">
        <v>45655</v>
      </c>
      <c r="C355" s="10" t="n">
        <v>174.64</v>
      </c>
    </row>
    <row r="356" customFormat="false" ht="15" hidden="false" customHeight="false" outlineLevel="0" collapsed="false">
      <c r="A356" s="8" t="s">
        <v>70</v>
      </c>
      <c r="B356" s="9" t="n">
        <v>46081</v>
      </c>
      <c r="C356" s="10" t="n">
        <v>202.61</v>
      </c>
    </row>
    <row r="357" customFormat="false" ht="15" hidden="false" customHeight="false" outlineLevel="0" collapsed="false">
      <c r="A357" s="8" t="s">
        <v>72</v>
      </c>
      <c r="B357" s="9" t="n">
        <v>45873</v>
      </c>
      <c r="C357" s="10" t="n">
        <v>89.56</v>
      </c>
    </row>
    <row r="358" customFormat="false" ht="15" hidden="false" customHeight="false" outlineLevel="0" collapsed="false">
      <c r="A358" s="8" t="s">
        <v>59</v>
      </c>
      <c r="B358" s="9" t="n">
        <v>45948</v>
      </c>
      <c r="C358" s="10" t="n">
        <v>58.69</v>
      </c>
    </row>
    <row r="359" customFormat="false" ht="15" hidden="false" customHeight="false" outlineLevel="0" collapsed="false">
      <c r="A359" s="8" t="s">
        <v>41</v>
      </c>
      <c r="B359" s="9" t="n">
        <v>46109</v>
      </c>
      <c r="C359" s="10" t="n">
        <v>142.67</v>
      </c>
    </row>
    <row r="360" customFormat="false" ht="15" hidden="false" customHeight="false" outlineLevel="0" collapsed="false">
      <c r="A360" s="8" t="s">
        <v>76</v>
      </c>
      <c r="B360" s="9" t="n">
        <v>46076</v>
      </c>
      <c r="C360" s="10" t="n">
        <v>199.53</v>
      </c>
    </row>
    <row r="361" customFormat="false" ht="15" hidden="false" customHeight="false" outlineLevel="0" collapsed="false">
      <c r="A361" s="8" t="s">
        <v>80</v>
      </c>
      <c r="B361" s="9" t="n">
        <v>45901</v>
      </c>
      <c r="C361" s="10" t="n">
        <v>174.15</v>
      </c>
    </row>
    <row r="362" customFormat="false" ht="15" hidden="false" customHeight="false" outlineLevel="0" collapsed="false">
      <c r="A362" s="8" t="s">
        <v>63</v>
      </c>
      <c r="B362" s="9" t="n">
        <v>45890</v>
      </c>
      <c r="C362" s="10" t="n">
        <v>81.21</v>
      </c>
    </row>
    <row r="363" customFormat="false" ht="15" hidden="false" customHeight="false" outlineLevel="0" collapsed="false">
      <c r="A363" s="8" t="s">
        <v>103</v>
      </c>
      <c r="B363" s="9" t="n">
        <v>45748</v>
      </c>
      <c r="C363" s="10" t="n">
        <v>239.47</v>
      </c>
    </row>
    <row r="364" customFormat="false" ht="15" hidden="false" customHeight="false" outlineLevel="0" collapsed="false">
      <c r="A364" s="8" t="s">
        <v>113</v>
      </c>
      <c r="B364" s="9" t="n">
        <v>45935</v>
      </c>
      <c r="C364" s="10" t="n">
        <v>162.31</v>
      </c>
    </row>
    <row r="365" customFormat="false" ht="15" hidden="false" customHeight="false" outlineLevel="0" collapsed="false">
      <c r="A365" s="8" t="s">
        <v>59</v>
      </c>
      <c r="B365" s="9" t="n">
        <v>46039</v>
      </c>
      <c r="C365" s="10" t="n">
        <v>93.38</v>
      </c>
    </row>
    <row r="366" customFormat="false" ht="15" hidden="false" customHeight="false" outlineLevel="0" collapsed="false">
      <c r="A366" s="8" t="s">
        <v>40</v>
      </c>
      <c r="B366" s="9" t="n">
        <v>46062</v>
      </c>
      <c r="C366" s="10" t="n">
        <v>54.07</v>
      </c>
    </row>
    <row r="367" customFormat="false" ht="15" hidden="false" customHeight="false" outlineLevel="0" collapsed="false">
      <c r="A367" s="8" t="s">
        <v>122</v>
      </c>
      <c r="B367" s="9" t="n">
        <v>45746</v>
      </c>
      <c r="C367" s="10" t="n">
        <v>64.87</v>
      </c>
    </row>
    <row r="368" customFormat="false" ht="15" hidden="false" customHeight="false" outlineLevel="0" collapsed="false">
      <c r="A368" s="8" t="s">
        <v>142</v>
      </c>
      <c r="B368" s="9" t="n">
        <v>45792</v>
      </c>
      <c r="C368" s="10" t="n">
        <v>191.14</v>
      </c>
    </row>
    <row r="369" customFormat="false" ht="15" hidden="false" customHeight="false" outlineLevel="0" collapsed="false">
      <c r="A369" s="8" t="s">
        <v>143</v>
      </c>
      <c r="B369" s="9" t="n">
        <v>45924</v>
      </c>
      <c r="C369" s="10" t="n">
        <v>64.93</v>
      </c>
    </row>
    <row r="370" customFormat="false" ht="15" hidden="false" customHeight="false" outlineLevel="0" collapsed="false">
      <c r="A370" s="8" t="s">
        <v>129</v>
      </c>
      <c r="B370" s="9" t="n">
        <v>45875</v>
      </c>
      <c r="C370" s="10" t="n">
        <v>108.79</v>
      </c>
    </row>
    <row r="371" customFormat="false" ht="15" hidden="false" customHeight="false" outlineLevel="0" collapsed="false">
      <c r="A371" s="8" t="s">
        <v>52</v>
      </c>
      <c r="B371" s="9" t="n">
        <v>45830</v>
      </c>
      <c r="C371" s="10" t="n">
        <v>52.45</v>
      </c>
    </row>
    <row r="372" customFormat="false" ht="15" hidden="false" customHeight="false" outlineLevel="0" collapsed="false">
      <c r="A372" s="8" t="s">
        <v>105</v>
      </c>
      <c r="B372" s="9" t="n">
        <v>45702</v>
      </c>
      <c r="C372" s="10" t="n">
        <v>137.34</v>
      </c>
    </row>
    <row r="373" customFormat="false" ht="15" hidden="false" customHeight="false" outlineLevel="0" collapsed="false">
      <c r="A373" s="8" t="s">
        <v>65</v>
      </c>
      <c r="B373" s="9" t="n">
        <v>46002</v>
      </c>
      <c r="C373" s="10" t="n">
        <v>130.03</v>
      </c>
    </row>
    <row r="374" customFormat="false" ht="15" hidden="false" customHeight="false" outlineLevel="0" collapsed="false">
      <c r="A374" s="8" t="s">
        <v>121</v>
      </c>
      <c r="B374" s="9" t="n">
        <v>46101</v>
      </c>
      <c r="C374" s="10" t="n">
        <v>369.9</v>
      </c>
    </row>
    <row r="375" customFormat="false" ht="15" hidden="false" customHeight="false" outlineLevel="0" collapsed="false">
      <c r="A375" s="8" t="s">
        <v>78</v>
      </c>
      <c r="B375" s="9" t="n">
        <v>46021</v>
      </c>
      <c r="C375" s="10" t="n">
        <v>120.63</v>
      </c>
    </row>
    <row r="376" customFormat="false" ht="15" hidden="false" customHeight="false" outlineLevel="0" collapsed="false">
      <c r="A376" s="8" t="s">
        <v>142</v>
      </c>
      <c r="B376" s="9" t="n">
        <v>45741</v>
      </c>
      <c r="C376" s="10" t="n">
        <v>142.87</v>
      </c>
    </row>
    <row r="377" customFormat="false" ht="15" hidden="false" customHeight="false" outlineLevel="0" collapsed="false">
      <c r="A377" s="8" t="s">
        <v>43</v>
      </c>
      <c r="B377" s="9" t="n">
        <v>45939</v>
      </c>
      <c r="C377" s="10" t="n">
        <v>77.42</v>
      </c>
    </row>
    <row r="378" customFormat="false" ht="15" hidden="false" customHeight="false" outlineLevel="0" collapsed="false">
      <c r="A378" s="8" t="s">
        <v>64</v>
      </c>
      <c r="B378" s="9" t="n">
        <v>45940</v>
      </c>
      <c r="C378" s="10" t="n">
        <v>278.34</v>
      </c>
    </row>
    <row r="379" customFormat="false" ht="15" hidden="false" customHeight="false" outlineLevel="0" collapsed="false">
      <c r="A379" s="8" t="s">
        <v>129</v>
      </c>
      <c r="B379" s="9" t="n">
        <v>45898</v>
      </c>
      <c r="C379" s="10" t="n">
        <v>113.21</v>
      </c>
    </row>
    <row r="380" customFormat="false" ht="15" hidden="false" customHeight="false" outlineLevel="0" collapsed="false">
      <c r="A380" s="8" t="s">
        <v>72</v>
      </c>
      <c r="B380" s="9" t="n">
        <v>46104</v>
      </c>
      <c r="C380" s="10" t="n">
        <v>105.14</v>
      </c>
    </row>
    <row r="381" customFormat="false" ht="15" hidden="false" customHeight="false" outlineLevel="0" collapsed="false">
      <c r="A381" s="8" t="s">
        <v>85</v>
      </c>
      <c r="B381" s="9" t="n">
        <v>45882</v>
      </c>
      <c r="C381" s="10" t="n">
        <v>180.73</v>
      </c>
    </row>
    <row r="382" customFormat="false" ht="15" hidden="false" customHeight="false" outlineLevel="0" collapsed="false">
      <c r="A382" s="8" t="s">
        <v>35</v>
      </c>
      <c r="B382" s="9" t="n">
        <v>45876</v>
      </c>
      <c r="C382" s="10" t="n">
        <v>319.53</v>
      </c>
    </row>
    <row r="383" customFormat="false" ht="15" hidden="false" customHeight="false" outlineLevel="0" collapsed="false">
      <c r="A383" s="8" t="s">
        <v>133</v>
      </c>
      <c r="B383" s="9" t="n">
        <v>45785</v>
      </c>
      <c r="C383" s="10" t="n">
        <v>225.8</v>
      </c>
    </row>
    <row r="384" customFormat="false" ht="15" hidden="false" customHeight="false" outlineLevel="0" collapsed="false">
      <c r="A384" s="8" t="s">
        <v>76</v>
      </c>
      <c r="B384" s="9" t="n">
        <v>46138</v>
      </c>
      <c r="C384" s="10" t="n">
        <v>355.74</v>
      </c>
    </row>
    <row r="385" customFormat="false" ht="15" hidden="false" customHeight="false" outlineLevel="0" collapsed="false">
      <c r="A385" s="8" t="s">
        <v>75</v>
      </c>
      <c r="B385" s="9" t="n">
        <v>45749</v>
      </c>
      <c r="C385" s="10" t="n">
        <v>54.29</v>
      </c>
    </row>
    <row r="386" customFormat="false" ht="15" hidden="false" customHeight="false" outlineLevel="0" collapsed="false">
      <c r="A386" s="8" t="s">
        <v>86</v>
      </c>
      <c r="B386" s="9" t="n">
        <v>45974</v>
      </c>
      <c r="C386" s="10" t="n">
        <v>83.85</v>
      </c>
    </row>
    <row r="387" customFormat="false" ht="15" hidden="false" customHeight="false" outlineLevel="0" collapsed="false">
      <c r="A387" s="8" t="s">
        <v>86</v>
      </c>
      <c r="B387" s="9" t="n">
        <v>45896</v>
      </c>
      <c r="C387" s="10" t="n">
        <v>70.4</v>
      </c>
    </row>
    <row r="388" customFormat="false" ht="15" hidden="false" customHeight="false" outlineLevel="0" collapsed="false">
      <c r="A388" s="8" t="s">
        <v>108</v>
      </c>
      <c r="B388" s="9" t="n">
        <v>45825</v>
      </c>
      <c r="C388" s="10" t="n">
        <v>115.72</v>
      </c>
    </row>
    <row r="389" customFormat="false" ht="15" hidden="false" customHeight="false" outlineLevel="0" collapsed="false">
      <c r="A389" s="8" t="s">
        <v>92</v>
      </c>
      <c r="B389" s="9" t="n">
        <v>45989</v>
      </c>
      <c r="C389" s="10" t="n">
        <v>107.49</v>
      </c>
    </row>
    <row r="390" customFormat="false" ht="15" hidden="false" customHeight="false" outlineLevel="0" collapsed="false">
      <c r="A390" s="8" t="s">
        <v>142</v>
      </c>
      <c r="B390" s="9" t="n">
        <v>45749</v>
      </c>
      <c r="C390" s="10" t="n">
        <v>232.6</v>
      </c>
    </row>
    <row r="391" customFormat="false" ht="15" hidden="false" customHeight="false" outlineLevel="0" collapsed="false">
      <c r="A391" s="8" t="s">
        <v>70</v>
      </c>
      <c r="B391" s="9" t="n">
        <v>45958</v>
      </c>
      <c r="C391" s="10" t="n">
        <v>186.69</v>
      </c>
    </row>
    <row r="392" customFormat="false" ht="15" hidden="false" customHeight="false" outlineLevel="0" collapsed="false">
      <c r="A392" s="8" t="s">
        <v>49</v>
      </c>
      <c r="B392" s="9" t="n">
        <v>45950</v>
      </c>
      <c r="C392" s="10" t="n">
        <v>24.1</v>
      </c>
    </row>
    <row r="393" customFormat="false" ht="15" hidden="false" customHeight="false" outlineLevel="0" collapsed="false">
      <c r="A393" s="8" t="s">
        <v>75</v>
      </c>
      <c r="B393" s="9" t="n">
        <v>45978</v>
      </c>
      <c r="C393" s="10" t="n">
        <v>60.16</v>
      </c>
    </row>
    <row r="394" customFormat="false" ht="15" hidden="false" customHeight="false" outlineLevel="0" collapsed="false">
      <c r="A394" s="8" t="s">
        <v>69</v>
      </c>
      <c r="B394" s="9" t="n">
        <v>45775</v>
      </c>
      <c r="C394" s="10" t="n">
        <v>126.61</v>
      </c>
    </row>
    <row r="395" customFormat="false" ht="15" hidden="false" customHeight="false" outlineLevel="0" collapsed="false">
      <c r="A395" s="8" t="s">
        <v>92</v>
      </c>
      <c r="B395" s="9" t="n">
        <v>46130</v>
      </c>
      <c r="C395" s="10" t="n">
        <v>102.95</v>
      </c>
    </row>
    <row r="396" customFormat="false" ht="15" hidden="false" customHeight="false" outlineLevel="0" collapsed="false">
      <c r="A396" s="8" t="s">
        <v>90</v>
      </c>
      <c r="B396" s="9" t="n">
        <v>45882</v>
      </c>
      <c r="C396" s="10" t="n">
        <v>145.98</v>
      </c>
    </row>
    <row r="397" customFormat="false" ht="15" hidden="false" customHeight="false" outlineLevel="0" collapsed="false">
      <c r="A397" s="8" t="s">
        <v>70</v>
      </c>
      <c r="B397" s="9" t="n">
        <v>46126</v>
      </c>
      <c r="C397" s="10" t="n">
        <v>119.81</v>
      </c>
    </row>
    <row r="398" customFormat="false" ht="15" hidden="false" customHeight="false" outlineLevel="0" collapsed="false">
      <c r="A398" s="8" t="s">
        <v>105</v>
      </c>
      <c r="B398" s="9" t="n">
        <v>45613</v>
      </c>
      <c r="C398" s="10" t="n">
        <v>208.24</v>
      </c>
    </row>
    <row r="399" customFormat="false" ht="15" hidden="false" customHeight="false" outlineLevel="0" collapsed="false">
      <c r="A399" s="8" t="s">
        <v>127</v>
      </c>
      <c r="B399" s="9" t="n">
        <v>45957</v>
      </c>
      <c r="C399" s="10" t="n">
        <v>128</v>
      </c>
    </row>
    <row r="400" customFormat="false" ht="15" hidden="false" customHeight="false" outlineLevel="0" collapsed="false">
      <c r="A400" s="8" t="s">
        <v>141</v>
      </c>
      <c r="B400" s="9" t="n">
        <v>45660</v>
      </c>
      <c r="C400" s="10" t="n">
        <v>47.1</v>
      </c>
    </row>
    <row r="401" customFormat="false" ht="15" hidden="false" customHeight="false" outlineLevel="0" collapsed="false">
      <c r="A401" s="8" t="s">
        <v>65</v>
      </c>
      <c r="B401" s="9" t="n">
        <v>45957</v>
      </c>
      <c r="C401" s="10" t="n">
        <v>59.57</v>
      </c>
    </row>
    <row r="402" customFormat="false" ht="15" hidden="false" customHeight="false" outlineLevel="0" collapsed="false">
      <c r="A402" s="8" t="s">
        <v>112</v>
      </c>
      <c r="B402" s="9" t="n">
        <v>46004</v>
      </c>
      <c r="C402" s="10" t="n">
        <v>267.84</v>
      </c>
    </row>
    <row r="403" customFormat="false" ht="15" hidden="false" customHeight="false" outlineLevel="0" collapsed="false">
      <c r="A403" s="8" t="s">
        <v>60</v>
      </c>
      <c r="B403" s="9" t="n">
        <v>45754</v>
      </c>
      <c r="C403" s="10" t="n">
        <v>29.48</v>
      </c>
    </row>
    <row r="404" customFormat="false" ht="15" hidden="false" customHeight="false" outlineLevel="0" collapsed="false">
      <c r="A404" s="8" t="s">
        <v>58</v>
      </c>
      <c r="B404" s="9" t="n">
        <v>46089</v>
      </c>
      <c r="C404" s="10" t="n">
        <v>53.07</v>
      </c>
    </row>
    <row r="405" customFormat="false" ht="15" hidden="false" customHeight="false" outlineLevel="0" collapsed="false">
      <c r="A405" s="8" t="s">
        <v>95</v>
      </c>
      <c r="B405" s="9" t="n">
        <v>45729</v>
      </c>
      <c r="C405" s="10" t="n">
        <v>190.46</v>
      </c>
    </row>
    <row r="406" customFormat="false" ht="15" hidden="false" customHeight="false" outlineLevel="0" collapsed="false">
      <c r="A406" s="8" t="s">
        <v>72</v>
      </c>
      <c r="B406" s="9" t="n">
        <v>46057</v>
      </c>
      <c r="C406" s="10" t="n">
        <v>79.56</v>
      </c>
    </row>
    <row r="407" customFormat="false" ht="15" hidden="false" customHeight="false" outlineLevel="0" collapsed="false">
      <c r="A407" s="8" t="s">
        <v>90</v>
      </c>
      <c r="B407" s="9" t="n">
        <v>46134</v>
      </c>
      <c r="C407" s="10" t="n">
        <v>302.24</v>
      </c>
    </row>
    <row r="408" customFormat="false" ht="15" hidden="false" customHeight="false" outlineLevel="0" collapsed="false">
      <c r="A408" s="8" t="s">
        <v>106</v>
      </c>
      <c r="B408" s="9" t="n">
        <v>45811</v>
      </c>
      <c r="C408" s="10" t="n">
        <v>102.29</v>
      </c>
    </row>
    <row r="409" customFormat="false" ht="15" hidden="false" customHeight="false" outlineLevel="0" collapsed="false">
      <c r="A409" s="8" t="s">
        <v>79</v>
      </c>
      <c r="B409" s="9" t="n">
        <v>45794</v>
      </c>
      <c r="C409" s="10" t="n">
        <v>77.53</v>
      </c>
    </row>
    <row r="410" customFormat="false" ht="15" hidden="false" customHeight="false" outlineLevel="0" collapsed="false">
      <c r="A410" s="8" t="s">
        <v>94</v>
      </c>
      <c r="B410" s="9" t="n">
        <v>45723</v>
      </c>
      <c r="C410" s="10" t="n">
        <v>220.46</v>
      </c>
    </row>
    <row r="411" customFormat="false" ht="15" hidden="false" customHeight="false" outlineLevel="0" collapsed="false">
      <c r="A411" s="8" t="s">
        <v>144</v>
      </c>
      <c r="B411" s="9" t="n">
        <v>45904</v>
      </c>
      <c r="C411" s="10" t="n">
        <v>103.2</v>
      </c>
    </row>
    <row r="412" customFormat="false" ht="15" hidden="false" customHeight="false" outlineLevel="0" collapsed="false">
      <c r="A412" s="8" t="s">
        <v>145</v>
      </c>
      <c r="B412" s="9" t="n">
        <v>45915</v>
      </c>
      <c r="C412" s="10" t="n">
        <v>40.26</v>
      </c>
    </row>
    <row r="413" customFormat="false" ht="15" hidden="false" customHeight="false" outlineLevel="0" collapsed="false">
      <c r="A413" s="8" t="s">
        <v>75</v>
      </c>
      <c r="B413" s="9" t="n">
        <v>45947</v>
      </c>
      <c r="C413" s="10" t="n">
        <v>151.77</v>
      </c>
    </row>
    <row r="414" customFormat="false" ht="15" hidden="false" customHeight="false" outlineLevel="0" collapsed="false">
      <c r="A414" s="8" t="s">
        <v>75</v>
      </c>
      <c r="B414" s="9" t="n">
        <v>46091</v>
      </c>
      <c r="C414" s="10" t="n">
        <v>96.18</v>
      </c>
    </row>
    <row r="415" customFormat="false" ht="15" hidden="false" customHeight="false" outlineLevel="0" collapsed="false">
      <c r="A415" s="8" t="s">
        <v>78</v>
      </c>
      <c r="B415" s="9" t="n">
        <v>46049</v>
      </c>
      <c r="C415" s="10" t="n">
        <v>109.51</v>
      </c>
    </row>
    <row r="416" customFormat="false" ht="15" hidden="false" customHeight="false" outlineLevel="0" collapsed="false">
      <c r="A416" s="8" t="s">
        <v>115</v>
      </c>
      <c r="B416" s="9" t="n">
        <v>45725</v>
      </c>
      <c r="C416" s="10" t="n">
        <v>159.26</v>
      </c>
    </row>
    <row r="417" customFormat="false" ht="15" hidden="false" customHeight="false" outlineLevel="0" collapsed="false">
      <c r="A417" s="8" t="s">
        <v>48</v>
      </c>
      <c r="B417" s="9" t="n">
        <v>45954</v>
      </c>
      <c r="C417" s="10" t="n">
        <v>314.58</v>
      </c>
    </row>
    <row r="418" customFormat="false" ht="15" hidden="false" customHeight="false" outlineLevel="0" collapsed="false">
      <c r="A418" s="8" t="s">
        <v>146</v>
      </c>
      <c r="B418" s="9" t="n">
        <v>45811</v>
      </c>
      <c r="C418" s="10" t="n">
        <v>80.38</v>
      </c>
    </row>
    <row r="419" customFormat="false" ht="15" hidden="false" customHeight="false" outlineLevel="0" collapsed="false">
      <c r="A419" s="8" t="s">
        <v>76</v>
      </c>
      <c r="B419" s="9" t="n">
        <v>45976</v>
      </c>
      <c r="C419" s="10" t="n">
        <v>294.9</v>
      </c>
    </row>
    <row r="420" customFormat="false" ht="15" hidden="false" customHeight="false" outlineLevel="0" collapsed="false">
      <c r="A420" s="8" t="s">
        <v>127</v>
      </c>
      <c r="B420" s="9" t="n">
        <v>45995</v>
      </c>
      <c r="C420" s="10" t="n">
        <v>138.75</v>
      </c>
    </row>
    <row r="421" customFormat="false" ht="15" hidden="false" customHeight="false" outlineLevel="0" collapsed="false">
      <c r="A421" s="8" t="s">
        <v>58</v>
      </c>
      <c r="B421" s="9" t="n">
        <v>45627</v>
      </c>
      <c r="C421" s="10" t="n">
        <v>26.05</v>
      </c>
    </row>
    <row r="422" customFormat="false" ht="15" hidden="false" customHeight="false" outlineLevel="0" collapsed="false">
      <c r="A422" s="8" t="s">
        <v>77</v>
      </c>
      <c r="B422" s="9" t="n">
        <v>45990</v>
      </c>
      <c r="C422" s="10" t="n">
        <v>166.43</v>
      </c>
    </row>
    <row r="423" customFormat="false" ht="15" hidden="false" customHeight="false" outlineLevel="0" collapsed="false">
      <c r="A423" s="8" t="s">
        <v>112</v>
      </c>
      <c r="B423" s="9" t="n">
        <v>45958</v>
      </c>
      <c r="C423" s="10" t="n">
        <v>175.02</v>
      </c>
    </row>
    <row r="424" customFormat="false" ht="15" hidden="false" customHeight="false" outlineLevel="0" collapsed="false">
      <c r="A424" s="8" t="s">
        <v>38</v>
      </c>
      <c r="B424" s="9" t="n">
        <v>46103</v>
      </c>
      <c r="C424" s="10" t="n">
        <v>143.46</v>
      </c>
    </row>
    <row r="425" customFormat="false" ht="15" hidden="false" customHeight="false" outlineLevel="0" collapsed="false">
      <c r="A425" s="8" t="s">
        <v>60</v>
      </c>
      <c r="B425" s="9" t="n">
        <v>45955</v>
      </c>
      <c r="C425" s="10" t="n">
        <v>62.05</v>
      </c>
    </row>
    <row r="426" customFormat="false" ht="15" hidden="false" customHeight="false" outlineLevel="0" collapsed="false">
      <c r="A426" s="8" t="s">
        <v>34</v>
      </c>
      <c r="B426" s="9" t="n">
        <v>45895</v>
      </c>
      <c r="C426" s="10" t="n">
        <v>88.37</v>
      </c>
    </row>
    <row r="427" customFormat="false" ht="15" hidden="false" customHeight="false" outlineLevel="0" collapsed="false">
      <c r="A427" s="8" t="s">
        <v>94</v>
      </c>
      <c r="B427" s="9" t="n">
        <v>45667</v>
      </c>
      <c r="C427" s="10" t="n">
        <v>128.92</v>
      </c>
    </row>
    <row r="428" customFormat="false" ht="15" hidden="false" customHeight="false" outlineLevel="0" collapsed="false">
      <c r="A428" s="8" t="s">
        <v>55</v>
      </c>
      <c r="B428" s="9" t="n">
        <v>46061</v>
      </c>
      <c r="C428" s="10" t="n">
        <v>93.68</v>
      </c>
    </row>
    <row r="429" customFormat="false" ht="15" hidden="false" customHeight="false" outlineLevel="0" collapsed="false">
      <c r="A429" s="8" t="s">
        <v>48</v>
      </c>
      <c r="B429" s="9" t="n">
        <v>46030</v>
      </c>
      <c r="C429" s="10" t="n">
        <v>169.84</v>
      </c>
    </row>
    <row r="430" customFormat="false" ht="15" hidden="false" customHeight="false" outlineLevel="0" collapsed="false">
      <c r="A430" s="8" t="s">
        <v>92</v>
      </c>
      <c r="B430" s="9" t="n">
        <v>45843</v>
      </c>
      <c r="C430" s="10" t="n">
        <v>82.38</v>
      </c>
    </row>
    <row r="431" customFormat="false" ht="15" hidden="false" customHeight="false" outlineLevel="0" collapsed="false">
      <c r="A431" s="8" t="s">
        <v>98</v>
      </c>
      <c r="B431" s="9" t="n">
        <v>45998</v>
      </c>
      <c r="C431" s="10" t="n">
        <v>58.51</v>
      </c>
    </row>
    <row r="432" customFormat="false" ht="15" hidden="false" customHeight="false" outlineLevel="0" collapsed="false">
      <c r="A432" s="8" t="s">
        <v>51</v>
      </c>
      <c r="B432" s="9" t="n">
        <v>45724</v>
      </c>
      <c r="C432" s="10" t="n">
        <v>74.1</v>
      </c>
    </row>
    <row r="433" customFormat="false" ht="15" hidden="false" customHeight="false" outlineLevel="0" collapsed="false">
      <c r="A433" s="8" t="s">
        <v>133</v>
      </c>
      <c r="B433" s="9" t="n">
        <v>45929</v>
      </c>
      <c r="C433" s="10" t="n">
        <v>173.89</v>
      </c>
    </row>
    <row r="434" customFormat="false" ht="15" hidden="false" customHeight="false" outlineLevel="0" collapsed="false">
      <c r="A434" s="8" t="s">
        <v>73</v>
      </c>
      <c r="B434" s="9" t="n">
        <v>45959</v>
      </c>
      <c r="C434" s="10" t="n">
        <v>363.75</v>
      </c>
    </row>
    <row r="435" customFormat="false" ht="15" hidden="false" customHeight="false" outlineLevel="0" collapsed="false">
      <c r="A435" s="8" t="s">
        <v>137</v>
      </c>
      <c r="B435" s="9" t="n">
        <v>45613</v>
      </c>
      <c r="C435" s="10" t="n">
        <v>54.66</v>
      </c>
    </row>
    <row r="436" customFormat="false" ht="15" hidden="false" customHeight="false" outlineLevel="0" collapsed="false">
      <c r="A436" s="8" t="s">
        <v>128</v>
      </c>
      <c r="B436" s="9" t="n">
        <v>45931</v>
      </c>
      <c r="C436" s="10" t="n">
        <v>140.57</v>
      </c>
    </row>
    <row r="437" customFormat="false" ht="15" hidden="false" customHeight="false" outlineLevel="0" collapsed="false">
      <c r="A437" s="8" t="s">
        <v>64</v>
      </c>
      <c r="B437" s="9" t="n">
        <v>46068</v>
      </c>
      <c r="C437" s="10" t="n">
        <v>364.36</v>
      </c>
    </row>
    <row r="438" customFormat="false" ht="15" hidden="false" customHeight="false" outlineLevel="0" collapsed="false">
      <c r="A438" s="8" t="s">
        <v>54</v>
      </c>
      <c r="B438" s="9" t="n">
        <v>46042</v>
      </c>
      <c r="C438" s="10" t="n">
        <v>38.4</v>
      </c>
    </row>
    <row r="439" customFormat="false" ht="15" hidden="false" customHeight="false" outlineLevel="0" collapsed="false">
      <c r="A439" s="8" t="s">
        <v>67</v>
      </c>
      <c r="B439" s="9" t="n">
        <v>45882</v>
      </c>
      <c r="C439" s="10" t="n">
        <v>109.75</v>
      </c>
    </row>
    <row r="440" customFormat="false" ht="15" hidden="false" customHeight="false" outlineLevel="0" collapsed="false">
      <c r="A440" s="8" t="s">
        <v>128</v>
      </c>
      <c r="B440" s="9" t="n">
        <v>46078</v>
      </c>
      <c r="C440" s="10" t="n">
        <v>114.16</v>
      </c>
    </row>
    <row r="441" customFormat="false" ht="15" hidden="false" customHeight="false" outlineLevel="0" collapsed="false">
      <c r="A441" s="8" t="s">
        <v>42</v>
      </c>
      <c r="B441" s="9" t="n">
        <v>45746</v>
      </c>
      <c r="C441" s="10" t="n">
        <v>352.15</v>
      </c>
    </row>
    <row r="442" customFormat="false" ht="15" hidden="false" customHeight="false" outlineLevel="0" collapsed="false">
      <c r="A442" s="8" t="s">
        <v>77</v>
      </c>
      <c r="B442" s="9" t="n">
        <v>45685</v>
      </c>
      <c r="C442" s="10" t="n">
        <v>120.76</v>
      </c>
    </row>
    <row r="443" customFormat="false" ht="15" hidden="false" customHeight="false" outlineLevel="0" collapsed="false">
      <c r="A443" s="8" t="s">
        <v>108</v>
      </c>
      <c r="B443" s="9" t="n">
        <v>45912</v>
      </c>
      <c r="C443" s="10" t="n">
        <v>84.76</v>
      </c>
    </row>
    <row r="444" customFormat="false" ht="15" hidden="false" customHeight="false" outlineLevel="0" collapsed="false">
      <c r="A444" s="8" t="s">
        <v>111</v>
      </c>
      <c r="B444" s="9" t="n">
        <v>46042</v>
      </c>
      <c r="C444" s="10" t="n">
        <v>68.77</v>
      </c>
    </row>
    <row r="445" customFormat="false" ht="15" hidden="false" customHeight="false" outlineLevel="0" collapsed="false">
      <c r="A445" s="8" t="s">
        <v>138</v>
      </c>
      <c r="B445" s="9" t="n">
        <v>45757</v>
      </c>
      <c r="C445" s="10" t="n">
        <v>154.4</v>
      </c>
    </row>
    <row r="446" customFormat="false" ht="15" hidden="false" customHeight="false" outlineLevel="0" collapsed="false">
      <c r="A446" s="8" t="s">
        <v>108</v>
      </c>
      <c r="B446" s="9" t="n">
        <v>45974</v>
      </c>
      <c r="C446" s="10" t="n">
        <v>55.78</v>
      </c>
    </row>
    <row r="447" customFormat="false" ht="15" hidden="false" customHeight="false" outlineLevel="0" collapsed="false">
      <c r="A447" s="8" t="s">
        <v>103</v>
      </c>
      <c r="B447" s="9" t="n">
        <v>46092</v>
      </c>
      <c r="C447" s="10" t="n">
        <v>250.52</v>
      </c>
    </row>
    <row r="448" customFormat="false" ht="15" hidden="false" customHeight="false" outlineLevel="0" collapsed="false">
      <c r="A448" s="8" t="s">
        <v>127</v>
      </c>
      <c r="B448" s="9" t="n">
        <v>45701</v>
      </c>
      <c r="C448" s="10" t="n">
        <v>208.89</v>
      </c>
    </row>
    <row r="449" customFormat="false" ht="15" hidden="false" customHeight="false" outlineLevel="0" collapsed="false">
      <c r="A449" s="8" t="s">
        <v>40</v>
      </c>
      <c r="B449" s="9" t="n">
        <v>45916</v>
      </c>
      <c r="C449" s="10" t="n">
        <v>61.96</v>
      </c>
    </row>
    <row r="450" customFormat="false" ht="15" hidden="false" customHeight="false" outlineLevel="0" collapsed="false">
      <c r="A450" s="8" t="s">
        <v>52</v>
      </c>
      <c r="B450" s="9" t="n">
        <v>45944</v>
      </c>
      <c r="C450" s="10" t="n">
        <v>100.28</v>
      </c>
    </row>
    <row r="451" customFormat="false" ht="15" hidden="false" customHeight="false" outlineLevel="0" collapsed="false">
      <c r="A451" s="8" t="s">
        <v>140</v>
      </c>
      <c r="B451" s="9" t="n">
        <v>46066</v>
      </c>
      <c r="C451" s="10" t="n">
        <v>42.69</v>
      </c>
    </row>
    <row r="452" customFormat="false" ht="15" hidden="false" customHeight="false" outlineLevel="0" collapsed="false">
      <c r="A452" s="8" t="s">
        <v>53</v>
      </c>
      <c r="B452" s="9" t="n">
        <v>45883</v>
      </c>
      <c r="C452" s="10" t="n">
        <v>77.27</v>
      </c>
    </row>
    <row r="453" customFormat="false" ht="15" hidden="false" customHeight="false" outlineLevel="0" collapsed="false">
      <c r="A453" s="8" t="s">
        <v>65</v>
      </c>
      <c r="B453" s="9" t="n">
        <v>46004</v>
      </c>
      <c r="C453" s="10" t="n">
        <v>123.44</v>
      </c>
    </row>
    <row r="454" customFormat="false" ht="15" hidden="false" customHeight="false" outlineLevel="0" collapsed="false">
      <c r="A454" s="8" t="s">
        <v>122</v>
      </c>
      <c r="B454" s="9" t="n">
        <v>45849</v>
      </c>
      <c r="C454" s="10" t="n">
        <v>95.87</v>
      </c>
    </row>
    <row r="455" customFormat="false" ht="15" hidden="false" customHeight="false" outlineLevel="0" collapsed="false">
      <c r="A455" s="8" t="s">
        <v>135</v>
      </c>
      <c r="B455" s="9" t="n">
        <v>45830</v>
      </c>
      <c r="C455" s="10" t="n">
        <v>54.62</v>
      </c>
    </row>
    <row r="456" customFormat="false" ht="15" hidden="false" customHeight="false" outlineLevel="0" collapsed="false">
      <c r="A456" s="8" t="s">
        <v>133</v>
      </c>
      <c r="B456" s="9" t="n">
        <v>46133</v>
      </c>
      <c r="C456" s="10" t="n">
        <v>404.21</v>
      </c>
    </row>
    <row r="457" customFormat="false" ht="15" hidden="false" customHeight="false" outlineLevel="0" collapsed="false">
      <c r="A457" s="8" t="s">
        <v>133</v>
      </c>
      <c r="B457" s="9" t="n">
        <v>46064</v>
      </c>
      <c r="C457" s="10" t="n">
        <v>409.69</v>
      </c>
    </row>
    <row r="458" customFormat="false" ht="15" hidden="false" customHeight="false" outlineLevel="0" collapsed="false">
      <c r="A458" s="8" t="s">
        <v>81</v>
      </c>
      <c r="B458" s="9" t="n">
        <v>46002</v>
      </c>
      <c r="C458" s="10" t="n">
        <v>331.04</v>
      </c>
    </row>
    <row r="459" customFormat="false" ht="15" hidden="false" customHeight="false" outlineLevel="0" collapsed="false">
      <c r="A459" s="8" t="s">
        <v>76</v>
      </c>
      <c r="B459" s="9" t="n">
        <v>45842</v>
      </c>
      <c r="C459" s="10" t="n">
        <v>462.24</v>
      </c>
    </row>
    <row r="460" customFormat="false" ht="15" hidden="false" customHeight="false" outlineLevel="0" collapsed="false">
      <c r="A460" s="8" t="s">
        <v>112</v>
      </c>
      <c r="B460" s="9" t="n">
        <v>46101</v>
      </c>
      <c r="C460" s="10" t="n">
        <v>152.12</v>
      </c>
    </row>
    <row r="461" customFormat="false" ht="15" hidden="false" customHeight="false" outlineLevel="0" collapsed="false">
      <c r="A461" s="8" t="s">
        <v>105</v>
      </c>
      <c r="B461" s="9" t="n">
        <v>45858</v>
      </c>
      <c r="C461" s="10" t="n">
        <v>89.23</v>
      </c>
    </row>
    <row r="462" customFormat="false" ht="15" hidden="false" customHeight="false" outlineLevel="0" collapsed="false">
      <c r="A462" s="8" t="s">
        <v>40</v>
      </c>
      <c r="B462" s="9" t="n">
        <v>46073</v>
      </c>
      <c r="C462" s="10" t="n">
        <v>39.41</v>
      </c>
    </row>
    <row r="463" customFormat="false" ht="15" hidden="false" customHeight="false" outlineLevel="0" collapsed="false">
      <c r="A463" s="8" t="s">
        <v>103</v>
      </c>
      <c r="B463" s="9" t="n">
        <v>45987</v>
      </c>
      <c r="C463" s="10" t="n">
        <v>106.58</v>
      </c>
    </row>
    <row r="464" customFormat="false" ht="15" hidden="false" customHeight="false" outlineLevel="0" collapsed="false">
      <c r="A464" s="8" t="s">
        <v>127</v>
      </c>
      <c r="B464" s="9" t="n">
        <v>45846</v>
      </c>
      <c r="C464" s="10" t="n">
        <v>224.3</v>
      </c>
    </row>
    <row r="465" customFormat="false" ht="15" hidden="false" customHeight="false" outlineLevel="0" collapsed="false">
      <c r="A465" s="8" t="s">
        <v>69</v>
      </c>
      <c r="B465" s="9" t="n">
        <v>45786</v>
      </c>
      <c r="C465" s="10" t="n">
        <v>98.97</v>
      </c>
    </row>
    <row r="466" customFormat="false" ht="15" hidden="false" customHeight="false" outlineLevel="0" collapsed="false">
      <c r="A466" s="8" t="s">
        <v>119</v>
      </c>
      <c r="B466" s="9" t="n">
        <v>46130</v>
      </c>
      <c r="C466" s="10" t="n">
        <v>84.23</v>
      </c>
    </row>
    <row r="467" customFormat="false" ht="15" hidden="false" customHeight="false" outlineLevel="0" collapsed="false">
      <c r="A467" s="8" t="s">
        <v>88</v>
      </c>
      <c r="B467" s="9" t="n">
        <v>45977</v>
      </c>
      <c r="C467" s="10" t="n">
        <v>49.85</v>
      </c>
    </row>
    <row r="468" customFormat="false" ht="15" hidden="false" customHeight="false" outlineLevel="0" collapsed="false">
      <c r="A468" s="8" t="s">
        <v>147</v>
      </c>
      <c r="B468" s="9" t="n">
        <v>45731</v>
      </c>
      <c r="C468" s="10" t="n">
        <v>22.2</v>
      </c>
    </row>
    <row r="469" customFormat="false" ht="15" hidden="false" customHeight="false" outlineLevel="0" collapsed="false">
      <c r="A469" s="8" t="s">
        <v>97</v>
      </c>
      <c r="B469" s="9" t="n">
        <v>46103</v>
      </c>
      <c r="C469" s="10" t="n">
        <v>85.43</v>
      </c>
    </row>
    <row r="470" customFormat="false" ht="15" hidden="false" customHeight="false" outlineLevel="0" collapsed="false">
      <c r="A470" s="8" t="s">
        <v>80</v>
      </c>
      <c r="B470" s="9" t="n">
        <v>46010</v>
      </c>
      <c r="C470" s="10" t="n">
        <v>92.62</v>
      </c>
    </row>
    <row r="471" customFormat="false" ht="15" hidden="false" customHeight="false" outlineLevel="0" collapsed="false">
      <c r="A471" s="8" t="s">
        <v>122</v>
      </c>
      <c r="B471" s="9" t="n">
        <v>45792</v>
      </c>
      <c r="C471" s="10" t="n">
        <v>197.89</v>
      </c>
    </row>
    <row r="472" customFormat="false" ht="15" hidden="false" customHeight="false" outlineLevel="0" collapsed="false">
      <c r="A472" s="8" t="s">
        <v>148</v>
      </c>
      <c r="B472" s="9" t="n">
        <v>45989</v>
      </c>
      <c r="C472" s="10" t="n">
        <v>58.58</v>
      </c>
    </row>
    <row r="473" customFormat="false" ht="15" hidden="false" customHeight="false" outlineLevel="0" collapsed="false">
      <c r="A473" s="8" t="s">
        <v>109</v>
      </c>
      <c r="B473" s="9" t="n">
        <v>45845</v>
      </c>
      <c r="C473" s="10" t="n">
        <v>203.41</v>
      </c>
    </row>
    <row r="474" customFormat="false" ht="15" hidden="false" customHeight="false" outlineLevel="0" collapsed="false">
      <c r="A474" s="8" t="s">
        <v>81</v>
      </c>
      <c r="B474" s="9" t="n">
        <v>45939</v>
      </c>
      <c r="C474" s="10" t="n">
        <v>140</v>
      </c>
    </row>
    <row r="475" customFormat="false" ht="15" hidden="false" customHeight="false" outlineLevel="0" collapsed="false">
      <c r="A475" s="8" t="s">
        <v>98</v>
      </c>
      <c r="B475" s="9" t="n">
        <v>45748</v>
      </c>
      <c r="C475" s="10" t="n">
        <v>114.25</v>
      </c>
    </row>
    <row r="476" customFormat="false" ht="15" hidden="false" customHeight="false" outlineLevel="0" collapsed="false">
      <c r="A476" s="8" t="s">
        <v>116</v>
      </c>
      <c r="B476" s="9" t="n">
        <v>45952</v>
      </c>
      <c r="C476" s="10" t="n">
        <v>70.47</v>
      </c>
    </row>
    <row r="477" customFormat="false" ht="15" hidden="false" customHeight="false" outlineLevel="0" collapsed="false">
      <c r="A477" s="8" t="s">
        <v>61</v>
      </c>
      <c r="B477" s="9" t="n">
        <v>45945</v>
      </c>
      <c r="C477" s="10" t="n">
        <v>40.69</v>
      </c>
    </row>
    <row r="478" customFormat="false" ht="15" hidden="false" customHeight="false" outlineLevel="0" collapsed="false">
      <c r="A478" s="8" t="s">
        <v>143</v>
      </c>
      <c r="B478" s="9" t="n">
        <v>45852</v>
      </c>
      <c r="C478" s="10" t="n">
        <v>74.72</v>
      </c>
    </row>
    <row r="479" customFormat="false" ht="15" hidden="false" customHeight="false" outlineLevel="0" collapsed="false">
      <c r="A479" s="8" t="s">
        <v>35</v>
      </c>
      <c r="B479" s="9" t="n">
        <v>45656</v>
      </c>
      <c r="C479" s="10" t="n">
        <v>353.08</v>
      </c>
    </row>
    <row r="480" customFormat="false" ht="15" hidden="false" customHeight="false" outlineLevel="0" collapsed="false">
      <c r="A480" s="8" t="s">
        <v>61</v>
      </c>
      <c r="B480" s="9" t="n">
        <v>45735</v>
      </c>
      <c r="C480" s="10" t="n">
        <v>70.35</v>
      </c>
    </row>
    <row r="481" customFormat="false" ht="15" hidden="false" customHeight="false" outlineLevel="0" collapsed="false">
      <c r="A481" s="8" t="s">
        <v>123</v>
      </c>
      <c r="B481" s="9" t="n">
        <v>45846</v>
      </c>
      <c r="C481" s="10" t="n">
        <v>86.33</v>
      </c>
    </row>
    <row r="482" customFormat="false" ht="15" hidden="false" customHeight="false" outlineLevel="0" collapsed="false">
      <c r="A482" s="8" t="s">
        <v>59</v>
      </c>
      <c r="B482" s="9" t="n">
        <v>46132</v>
      </c>
      <c r="C482" s="10" t="n">
        <v>129.16</v>
      </c>
    </row>
    <row r="483" customFormat="false" ht="15" hidden="false" customHeight="false" outlineLevel="0" collapsed="false">
      <c r="A483" s="8" t="s">
        <v>131</v>
      </c>
      <c r="B483" s="9" t="n">
        <v>46121</v>
      </c>
      <c r="C483" s="10" t="n">
        <v>51.78</v>
      </c>
    </row>
    <row r="484" customFormat="false" ht="15" hidden="false" customHeight="false" outlineLevel="0" collapsed="false">
      <c r="A484" s="8" t="s">
        <v>41</v>
      </c>
      <c r="B484" s="9" t="n">
        <v>45981</v>
      </c>
      <c r="C484" s="10" t="n">
        <v>128.34</v>
      </c>
    </row>
    <row r="485" customFormat="false" ht="15" hidden="false" customHeight="false" outlineLevel="0" collapsed="false">
      <c r="A485" s="8" t="s">
        <v>38</v>
      </c>
      <c r="B485" s="9" t="n">
        <v>46070</v>
      </c>
      <c r="C485" s="10" t="n">
        <v>202.46</v>
      </c>
    </row>
    <row r="486" customFormat="false" ht="15" hidden="false" customHeight="false" outlineLevel="0" collapsed="false">
      <c r="A486" s="8" t="s">
        <v>40</v>
      </c>
      <c r="B486" s="9" t="n">
        <v>45822</v>
      </c>
      <c r="C486" s="10" t="n">
        <v>49.52</v>
      </c>
    </row>
    <row r="487" customFormat="false" ht="15" hidden="false" customHeight="false" outlineLevel="0" collapsed="false">
      <c r="A487" s="8" t="s">
        <v>52</v>
      </c>
      <c r="B487" s="9" t="n">
        <v>45926</v>
      </c>
      <c r="C487" s="10" t="n">
        <v>71</v>
      </c>
    </row>
    <row r="488" customFormat="false" ht="15" hidden="false" customHeight="false" outlineLevel="0" collapsed="false">
      <c r="A488" s="8" t="s">
        <v>76</v>
      </c>
      <c r="B488" s="9" t="n">
        <v>46038</v>
      </c>
      <c r="C488" s="10" t="n">
        <v>193.29</v>
      </c>
    </row>
    <row r="489" customFormat="false" ht="15" hidden="false" customHeight="false" outlineLevel="0" collapsed="false">
      <c r="A489" s="8" t="s">
        <v>42</v>
      </c>
      <c r="B489" s="9" t="n">
        <v>46018</v>
      </c>
      <c r="C489" s="10" t="n">
        <v>166.57</v>
      </c>
    </row>
    <row r="490" customFormat="false" ht="15" hidden="false" customHeight="false" outlineLevel="0" collapsed="false">
      <c r="A490" s="8" t="s">
        <v>127</v>
      </c>
      <c r="B490" s="9" t="n">
        <v>46091</v>
      </c>
      <c r="C490" s="10" t="n">
        <v>164.14</v>
      </c>
    </row>
    <row r="491" customFormat="false" ht="15" hidden="false" customHeight="false" outlineLevel="0" collapsed="false">
      <c r="A491" s="8" t="s">
        <v>57</v>
      </c>
      <c r="B491" s="9" t="n">
        <v>45978</v>
      </c>
      <c r="C491" s="10" t="n">
        <v>117.33</v>
      </c>
    </row>
    <row r="492" customFormat="false" ht="15" hidden="false" customHeight="false" outlineLevel="0" collapsed="false">
      <c r="A492" s="8" t="s">
        <v>97</v>
      </c>
      <c r="B492" s="9" t="n">
        <v>45806</v>
      </c>
      <c r="C492" s="10" t="n">
        <v>31.07</v>
      </c>
    </row>
    <row r="493" customFormat="false" ht="15" hidden="false" customHeight="false" outlineLevel="0" collapsed="false">
      <c r="A493" s="8" t="s">
        <v>138</v>
      </c>
      <c r="B493" s="9" t="n">
        <v>45901</v>
      </c>
      <c r="C493" s="10" t="n">
        <v>109.88</v>
      </c>
    </row>
    <row r="494" customFormat="false" ht="15" hidden="false" customHeight="false" outlineLevel="0" collapsed="false">
      <c r="A494" s="8" t="s">
        <v>149</v>
      </c>
      <c r="B494" s="9" t="n">
        <v>45964</v>
      </c>
      <c r="C494" s="10" t="n">
        <v>99.14</v>
      </c>
    </row>
    <row r="495" customFormat="false" ht="15" hidden="false" customHeight="false" outlineLevel="0" collapsed="false">
      <c r="A495" s="8" t="s">
        <v>143</v>
      </c>
      <c r="B495" s="9" t="n">
        <v>45990</v>
      </c>
      <c r="C495" s="10" t="n">
        <v>51.62</v>
      </c>
    </row>
    <row r="496" customFormat="false" ht="15" hidden="false" customHeight="false" outlineLevel="0" collapsed="false">
      <c r="A496" s="8" t="s">
        <v>84</v>
      </c>
      <c r="B496" s="9" t="n">
        <v>45967</v>
      </c>
      <c r="C496" s="10" t="n">
        <v>55.13</v>
      </c>
    </row>
    <row r="497" customFormat="false" ht="15" hidden="false" customHeight="false" outlineLevel="0" collapsed="false">
      <c r="A497" s="8" t="s">
        <v>81</v>
      </c>
      <c r="B497" s="9" t="n">
        <v>46134</v>
      </c>
      <c r="C497" s="10" t="n">
        <v>119.58</v>
      </c>
    </row>
    <row r="498" customFormat="false" ht="15" hidden="false" customHeight="false" outlineLevel="0" collapsed="false">
      <c r="A498" s="8" t="s">
        <v>98</v>
      </c>
      <c r="B498" s="9" t="n">
        <v>45891</v>
      </c>
      <c r="C498" s="10" t="n">
        <v>99.57</v>
      </c>
    </row>
    <row r="499" customFormat="false" ht="15" hidden="false" customHeight="false" outlineLevel="0" collapsed="false">
      <c r="A499" s="8" t="s">
        <v>49</v>
      </c>
      <c r="B499" s="9" t="n">
        <v>45854</v>
      </c>
      <c r="C499" s="10" t="n">
        <v>54.01</v>
      </c>
    </row>
    <row r="500" customFormat="false" ht="15" hidden="false" customHeight="false" outlineLevel="0" collapsed="false">
      <c r="A500" s="8" t="s">
        <v>150</v>
      </c>
      <c r="B500" s="9" t="n">
        <v>45825</v>
      </c>
      <c r="C500" s="10" t="n">
        <v>50.81</v>
      </c>
    </row>
    <row r="501" customFormat="false" ht="15" hidden="false" customHeight="false" outlineLevel="0" collapsed="false">
      <c r="A501" s="8" t="s">
        <v>77</v>
      </c>
      <c r="B501" s="9" t="n">
        <v>46040</v>
      </c>
      <c r="C501" s="10" t="n">
        <v>109.63</v>
      </c>
    </row>
    <row r="502" customFormat="false" ht="15" hidden="false" customHeight="false" outlineLevel="0" collapsed="false">
      <c r="A502" s="8" t="s">
        <v>147</v>
      </c>
      <c r="B502" s="9" t="n">
        <v>45790</v>
      </c>
      <c r="C502" s="10" t="n">
        <v>16.87</v>
      </c>
    </row>
    <row r="503" customFormat="false" ht="15" hidden="false" customHeight="false" outlineLevel="0" collapsed="false">
      <c r="A503" s="8" t="s">
        <v>50</v>
      </c>
      <c r="B503" s="9" t="n">
        <v>45847</v>
      </c>
      <c r="C503" s="10" t="n">
        <v>65.52</v>
      </c>
    </row>
    <row r="504" customFormat="false" ht="15" hidden="false" customHeight="false" outlineLevel="0" collapsed="false">
      <c r="A504" s="8" t="s">
        <v>50</v>
      </c>
      <c r="B504" s="9" t="n">
        <v>45661</v>
      </c>
      <c r="C504" s="10" t="n">
        <v>134.36</v>
      </c>
    </row>
    <row r="505" customFormat="false" ht="15" hidden="false" customHeight="false" outlineLevel="0" collapsed="false">
      <c r="A505" s="8" t="s">
        <v>122</v>
      </c>
      <c r="B505" s="9" t="n">
        <v>45684</v>
      </c>
      <c r="C505" s="10" t="n">
        <v>99.19</v>
      </c>
    </row>
    <row r="506" customFormat="false" ht="15" hidden="false" customHeight="false" outlineLevel="0" collapsed="false">
      <c r="A506" s="8" t="s">
        <v>77</v>
      </c>
      <c r="B506" s="9" t="n">
        <v>45801</v>
      </c>
      <c r="C506" s="10" t="n">
        <v>150.22</v>
      </c>
    </row>
    <row r="507" customFormat="false" ht="15" hidden="false" customHeight="false" outlineLevel="0" collapsed="false">
      <c r="A507" s="8" t="s">
        <v>70</v>
      </c>
      <c r="B507" s="9" t="n">
        <v>45832</v>
      </c>
      <c r="C507" s="10" t="n">
        <v>219.81</v>
      </c>
    </row>
    <row r="508" customFormat="false" ht="15" hidden="false" customHeight="false" outlineLevel="0" collapsed="false">
      <c r="A508" s="8" t="s">
        <v>34</v>
      </c>
      <c r="B508" s="9" t="n">
        <v>45779</v>
      </c>
      <c r="C508" s="10" t="n">
        <v>115.54</v>
      </c>
    </row>
    <row r="509" customFormat="false" ht="15" hidden="false" customHeight="false" outlineLevel="0" collapsed="false">
      <c r="A509" s="8" t="s">
        <v>85</v>
      </c>
      <c r="B509" s="9" t="n">
        <v>46122</v>
      </c>
      <c r="C509" s="10" t="n">
        <v>73.58</v>
      </c>
    </row>
    <row r="510" customFormat="false" ht="15" hidden="false" customHeight="false" outlineLevel="0" collapsed="false">
      <c r="A510" s="8" t="s">
        <v>54</v>
      </c>
      <c r="B510" s="9" t="n">
        <v>45981</v>
      </c>
      <c r="C510" s="10" t="n">
        <v>40.76</v>
      </c>
    </row>
    <row r="511" customFormat="false" ht="15" hidden="false" customHeight="false" outlineLevel="0" collapsed="false">
      <c r="A511" s="8" t="s">
        <v>151</v>
      </c>
      <c r="B511" s="9" t="n">
        <v>45963</v>
      </c>
      <c r="C511" s="10" t="n">
        <v>98.32</v>
      </c>
    </row>
    <row r="512" customFormat="false" ht="15" hidden="false" customHeight="false" outlineLevel="0" collapsed="false">
      <c r="A512" s="8" t="s">
        <v>40</v>
      </c>
      <c r="B512" s="9" t="n">
        <v>45922</v>
      </c>
      <c r="C512" s="10" t="n">
        <v>89.81</v>
      </c>
    </row>
    <row r="513" customFormat="false" ht="15" hidden="false" customHeight="false" outlineLevel="0" collapsed="false">
      <c r="A513" s="8" t="s">
        <v>142</v>
      </c>
      <c r="B513" s="9" t="n">
        <v>45869</v>
      </c>
      <c r="C513" s="10" t="n">
        <v>164.9</v>
      </c>
    </row>
    <row r="514" customFormat="false" ht="15" hidden="false" customHeight="false" outlineLevel="0" collapsed="false">
      <c r="A514" s="8" t="s">
        <v>77</v>
      </c>
      <c r="B514" s="9" t="n">
        <v>45687</v>
      </c>
      <c r="C514" s="10" t="n">
        <v>85.46</v>
      </c>
    </row>
    <row r="515" customFormat="false" ht="15" hidden="false" customHeight="false" outlineLevel="0" collapsed="false">
      <c r="A515" s="8" t="s">
        <v>123</v>
      </c>
      <c r="B515" s="9" t="n">
        <v>45916</v>
      </c>
      <c r="C515" s="10" t="n">
        <v>92.67</v>
      </c>
    </row>
    <row r="516" customFormat="false" ht="15" hidden="false" customHeight="false" outlineLevel="0" collapsed="false">
      <c r="A516" s="8" t="s">
        <v>103</v>
      </c>
      <c r="B516" s="9" t="n">
        <v>46132</v>
      </c>
      <c r="C516" s="10" t="n">
        <v>236.16</v>
      </c>
    </row>
    <row r="517" customFormat="false" ht="15" hidden="false" customHeight="false" outlineLevel="0" collapsed="false">
      <c r="A517" s="8" t="s">
        <v>67</v>
      </c>
      <c r="B517" s="9" t="n">
        <v>45787</v>
      </c>
      <c r="C517" s="10" t="n">
        <v>42.21</v>
      </c>
    </row>
    <row r="518" customFormat="false" ht="15" hidden="false" customHeight="false" outlineLevel="0" collapsed="false">
      <c r="A518" s="8" t="s">
        <v>116</v>
      </c>
      <c r="B518" s="9" t="n">
        <v>46030</v>
      </c>
      <c r="C518" s="10" t="n">
        <v>69.09</v>
      </c>
    </row>
    <row r="519" customFormat="false" ht="15" hidden="false" customHeight="false" outlineLevel="0" collapsed="false">
      <c r="A519" s="8" t="s">
        <v>116</v>
      </c>
      <c r="B519" s="9" t="n">
        <v>45784</v>
      </c>
      <c r="C519" s="10" t="n">
        <v>83.84</v>
      </c>
    </row>
    <row r="520" customFormat="false" ht="15" hidden="false" customHeight="false" outlineLevel="0" collapsed="false">
      <c r="A520" s="8" t="s">
        <v>97</v>
      </c>
      <c r="B520" s="9" t="n">
        <v>46066</v>
      </c>
      <c r="C520" s="10" t="n">
        <v>38.92</v>
      </c>
    </row>
    <row r="521" customFormat="false" ht="15" hidden="false" customHeight="false" outlineLevel="0" collapsed="false">
      <c r="A521" s="8" t="s">
        <v>80</v>
      </c>
      <c r="B521" s="9" t="n">
        <v>45759</v>
      </c>
      <c r="C521" s="10" t="n">
        <v>177.94</v>
      </c>
    </row>
    <row r="522" customFormat="false" ht="15" hidden="false" customHeight="false" outlineLevel="0" collapsed="false">
      <c r="A522" s="8" t="s">
        <v>115</v>
      </c>
      <c r="B522" s="9" t="n">
        <v>45785</v>
      </c>
      <c r="C522" s="10" t="n">
        <v>175.43</v>
      </c>
    </row>
    <row r="523" customFormat="false" ht="15" hidden="false" customHeight="false" outlineLevel="0" collapsed="false">
      <c r="A523" s="8" t="s">
        <v>63</v>
      </c>
      <c r="B523" s="9" t="n">
        <v>45881</v>
      </c>
      <c r="C523" s="10" t="n">
        <v>37.91</v>
      </c>
    </row>
    <row r="524" customFormat="false" ht="15" hidden="false" customHeight="false" outlineLevel="0" collapsed="false">
      <c r="A524" s="8" t="s">
        <v>121</v>
      </c>
      <c r="B524" s="9" t="n">
        <v>45652</v>
      </c>
      <c r="C524" s="10" t="n">
        <v>208.87</v>
      </c>
    </row>
    <row r="525" customFormat="false" ht="15" hidden="false" customHeight="false" outlineLevel="0" collapsed="false">
      <c r="A525" s="8" t="s">
        <v>75</v>
      </c>
      <c r="B525" s="9" t="n">
        <v>45734</v>
      </c>
      <c r="C525" s="10" t="n">
        <v>91.15</v>
      </c>
    </row>
    <row r="526" customFormat="false" ht="15" hidden="false" customHeight="false" outlineLevel="0" collapsed="false">
      <c r="A526" s="8" t="s">
        <v>80</v>
      </c>
      <c r="B526" s="9" t="n">
        <v>45997</v>
      </c>
      <c r="C526" s="10" t="n">
        <v>149.11</v>
      </c>
    </row>
    <row r="527" customFormat="false" ht="15" hidden="false" customHeight="false" outlineLevel="0" collapsed="false">
      <c r="A527" s="8" t="s">
        <v>73</v>
      </c>
      <c r="B527" s="9" t="n">
        <v>45920</v>
      </c>
      <c r="C527" s="10" t="n">
        <v>256.96</v>
      </c>
    </row>
    <row r="528" customFormat="false" ht="15" hidden="false" customHeight="false" outlineLevel="0" collapsed="false">
      <c r="A528" s="8" t="s">
        <v>42</v>
      </c>
      <c r="B528" s="9" t="n">
        <v>45952</v>
      </c>
      <c r="C528" s="10" t="n">
        <v>297.23</v>
      </c>
    </row>
    <row r="529" customFormat="false" ht="15" hidden="false" customHeight="false" outlineLevel="0" collapsed="false">
      <c r="A529" s="8" t="s">
        <v>39</v>
      </c>
      <c r="B529" s="9" t="n">
        <v>45790</v>
      </c>
      <c r="C529" s="10" t="n">
        <v>82.95</v>
      </c>
    </row>
    <row r="530" customFormat="false" ht="15" hidden="false" customHeight="false" outlineLevel="0" collapsed="false">
      <c r="A530" s="8" t="s">
        <v>112</v>
      </c>
      <c r="B530" s="9" t="n">
        <v>45916</v>
      </c>
      <c r="C530" s="10" t="n">
        <v>116.18</v>
      </c>
    </row>
    <row r="531" customFormat="false" ht="15" hidden="false" customHeight="false" outlineLevel="0" collapsed="false">
      <c r="A531" s="8" t="s">
        <v>71</v>
      </c>
      <c r="B531" s="9" t="n">
        <v>45862</v>
      </c>
      <c r="C531" s="10" t="n">
        <v>145.35</v>
      </c>
    </row>
    <row r="532" customFormat="false" ht="15" hidden="false" customHeight="false" outlineLevel="0" collapsed="false">
      <c r="A532" s="8" t="s">
        <v>66</v>
      </c>
      <c r="B532" s="9" t="n">
        <v>45995</v>
      </c>
      <c r="C532" s="10" t="n">
        <v>66.66</v>
      </c>
    </row>
    <row r="533" customFormat="false" ht="15" hidden="false" customHeight="false" outlineLevel="0" collapsed="false">
      <c r="A533" s="8" t="s">
        <v>110</v>
      </c>
      <c r="B533" s="9" t="n">
        <v>46082</v>
      </c>
      <c r="C533" s="10" t="n">
        <v>115.58</v>
      </c>
    </row>
    <row r="534" customFormat="false" ht="15" hidden="false" customHeight="false" outlineLevel="0" collapsed="false">
      <c r="A534" s="8" t="s">
        <v>59</v>
      </c>
      <c r="B534" s="9" t="n">
        <v>45990</v>
      </c>
      <c r="C534" s="10" t="n">
        <v>122.7</v>
      </c>
    </row>
    <row r="535" customFormat="false" ht="15" hidden="false" customHeight="false" outlineLevel="0" collapsed="false">
      <c r="A535" s="8" t="s">
        <v>145</v>
      </c>
      <c r="B535" s="9" t="n">
        <v>45993</v>
      </c>
      <c r="C535" s="10" t="n">
        <v>14.43</v>
      </c>
    </row>
    <row r="536" customFormat="false" ht="15" hidden="false" customHeight="false" outlineLevel="0" collapsed="false">
      <c r="A536" s="8" t="s">
        <v>129</v>
      </c>
      <c r="B536" s="9" t="n">
        <v>45997</v>
      </c>
      <c r="C536" s="10" t="n">
        <v>81.08</v>
      </c>
    </row>
    <row r="537" customFormat="false" ht="15" hidden="false" customHeight="false" outlineLevel="0" collapsed="false">
      <c r="A537" s="8" t="s">
        <v>97</v>
      </c>
      <c r="B537" s="9" t="n">
        <v>46031</v>
      </c>
      <c r="C537" s="10" t="n">
        <v>95.52</v>
      </c>
    </row>
    <row r="538" customFormat="false" ht="15" hidden="false" customHeight="false" outlineLevel="0" collapsed="false">
      <c r="A538" s="8" t="s">
        <v>48</v>
      </c>
      <c r="B538" s="9" t="n">
        <v>45828</v>
      </c>
      <c r="C538" s="10" t="n">
        <v>250.46</v>
      </c>
    </row>
    <row r="539" customFormat="false" ht="15" hidden="false" customHeight="false" outlineLevel="0" collapsed="false">
      <c r="A539" s="8" t="s">
        <v>92</v>
      </c>
      <c r="B539" s="9" t="n">
        <v>45930</v>
      </c>
      <c r="C539" s="10" t="n">
        <v>114.42</v>
      </c>
    </row>
    <row r="540" customFormat="false" ht="15" hidden="false" customHeight="false" outlineLevel="0" collapsed="false">
      <c r="A540" s="8" t="s">
        <v>128</v>
      </c>
      <c r="B540" s="9" t="n">
        <v>45726</v>
      </c>
      <c r="C540" s="10" t="n">
        <v>90.6</v>
      </c>
    </row>
    <row r="541" customFormat="false" ht="15" hidden="false" customHeight="false" outlineLevel="0" collapsed="false">
      <c r="A541" s="8" t="s">
        <v>85</v>
      </c>
      <c r="B541" s="9" t="n">
        <v>46069</v>
      </c>
      <c r="C541" s="10" t="n">
        <v>121.04</v>
      </c>
    </row>
    <row r="542" customFormat="false" ht="15" hidden="false" customHeight="false" outlineLevel="0" collapsed="false">
      <c r="A542" s="8" t="s">
        <v>79</v>
      </c>
      <c r="B542" s="9" t="n">
        <v>45797</v>
      </c>
      <c r="C542" s="10" t="n">
        <v>172</v>
      </c>
    </row>
    <row r="543" customFormat="false" ht="15" hidden="false" customHeight="false" outlineLevel="0" collapsed="false">
      <c r="A543" s="8" t="s">
        <v>38</v>
      </c>
      <c r="B543" s="9" t="n">
        <v>45828</v>
      </c>
      <c r="C543" s="10" t="n">
        <v>220.43</v>
      </c>
    </row>
    <row r="544" customFormat="false" ht="15" hidden="false" customHeight="false" outlineLevel="0" collapsed="false">
      <c r="A544" s="8" t="s">
        <v>50</v>
      </c>
      <c r="B544" s="9" t="n">
        <v>45766</v>
      </c>
      <c r="C544" s="10" t="n">
        <v>116.44</v>
      </c>
    </row>
    <row r="545" customFormat="false" ht="15" hidden="false" customHeight="false" outlineLevel="0" collapsed="false">
      <c r="A545" s="8" t="s">
        <v>112</v>
      </c>
      <c r="B545" s="9" t="n">
        <v>45892</v>
      </c>
      <c r="C545" s="10" t="n">
        <v>260.88</v>
      </c>
    </row>
    <row r="546" customFormat="false" ht="15" hidden="false" customHeight="false" outlineLevel="0" collapsed="false">
      <c r="A546" s="8" t="s">
        <v>82</v>
      </c>
      <c r="B546" s="9" t="n">
        <v>45768</v>
      </c>
      <c r="C546" s="10" t="n">
        <v>331.9</v>
      </c>
    </row>
    <row r="547" customFormat="false" ht="15" hidden="false" customHeight="false" outlineLevel="0" collapsed="false">
      <c r="A547" s="8" t="s">
        <v>109</v>
      </c>
      <c r="B547" s="9" t="n">
        <v>45837</v>
      </c>
      <c r="C547" s="10" t="n">
        <v>140.81</v>
      </c>
    </row>
    <row r="548" customFormat="false" ht="15" hidden="false" customHeight="false" outlineLevel="0" collapsed="false">
      <c r="A548" s="8" t="s">
        <v>56</v>
      </c>
      <c r="B548" s="9" t="n">
        <v>45920</v>
      </c>
      <c r="C548" s="10" t="n">
        <v>64.42</v>
      </c>
    </row>
    <row r="549" customFormat="false" ht="15" hidden="false" customHeight="false" outlineLevel="0" collapsed="false">
      <c r="A549" s="8" t="s">
        <v>121</v>
      </c>
      <c r="B549" s="9" t="n">
        <v>45999</v>
      </c>
      <c r="C549" s="10" t="n">
        <v>455.9</v>
      </c>
    </row>
    <row r="550" customFormat="false" ht="15" hidden="false" customHeight="false" outlineLevel="0" collapsed="false">
      <c r="A550" s="8" t="s">
        <v>111</v>
      </c>
      <c r="B550" s="9" t="n">
        <v>46089</v>
      </c>
      <c r="C550" s="10" t="n">
        <v>66.43</v>
      </c>
    </row>
    <row r="551" customFormat="false" ht="15" hidden="false" customHeight="false" outlineLevel="0" collapsed="false">
      <c r="A551" s="8" t="s">
        <v>92</v>
      </c>
      <c r="B551" s="9" t="n">
        <v>45818</v>
      </c>
      <c r="C551" s="10" t="n">
        <v>87.25</v>
      </c>
    </row>
    <row r="552" customFormat="false" ht="15" hidden="false" customHeight="false" outlineLevel="0" collapsed="false">
      <c r="A552" s="8" t="s">
        <v>151</v>
      </c>
      <c r="B552" s="9" t="n">
        <v>46025</v>
      </c>
      <c r="C552" s="10" t="n">
        <v>73.89</v>
      </c>
    </row>
    <row r="553" customFormat="false" ht="15" hidden="false" customHeight="false" outlineLevel="0" collapsed="false">
      <c r="A553" s="8" t="s">
        <v>92</v>
      </c>
      <c r="B553" s="9" t="n">
        <v>46046</v>
      </c>
      <c r="C553" s="10" t="n">
        <v>52.91</v>
      </c>
    </row>
    <row r="554" customFormat="false" ht="15" hidden="false" customHeight="false" outlineLevel="0" collapsed="false">
      <c r="A554" s="8" t="s">
        <v>84</v>
      </c>
      <c r="B554" s="9" t="n">
        <v>45759</v>
      </c>
      <c r="C554" s="10" t="n">
        <v>124.78</v>
      </c>
    </row>
    <row r="555" customFormat="false" ht="15" hidden="false" customHeight="false" outlineLevel="0" collapsed="false">
      <c r="A555" s="8" t="s">
        <v>46</v>
      </c>
      <c r="B555" s="9" t="n">
        <v>45781</v>
      </c>
      <c r="C555" s="10" t="n">
        <v>169.86</v>
      </c>
    </row>
    <row r="556" customFormat="false" ht="15" hidden="false" customHeight="false" outlineLevel="0" collapsed="false">
      <c r="A556" s="8" t="s">
        <v>132</v>
      </c>
      <c r="B556" s="9" t="n">
        <v>46096</v>
      </c>
      <c r="C556" s="10" t="n">
        <v>40.49</v>
      </c>
    </row>
    <row r="557" customFormat="false" ht="15" hidden="false" customHeight="false" outlineLevel="0" collapsed="false">
      <c r="A557" s="8" t="s">
        <v>102</v>
      </c>
      <c r="B557" s="9" t="n">
        <v>45949</v>
      </c>
      <c r="C557" s="10" t="n">
        <v>78.63</v>
      </c>
    </row>
    <row r="558" customFormat="false" ht="15" hidden="false" customHeight="false" outlineLevel="0" collapsed="false">
      <c r="A558" s="8" t="s">
        <v>83</v>
      </c>
      <c r="B558" s="9" t="n">
        <v>45865</v>
      </c>
      <c r="C558" s="10" t="n">
        <v>111.63</v>
      </c>
    </row>
    <row r="559" customFormat="false" ht="15" hidden="false" customHeight="false" outlineLevel="0" collapsed="false">
      <c r="A559" s="8" t="s">
        <v>81</v>
      </c>
      <c r="B559" s="9" t="n">
        <v>45912</v>
      </c>
      <c r="C559" s="10" t="n">
        <v>219.71</v>
      </c>
    </row>
    <row r="560" customFormat="false" ht="15" hidden="false" customHeight="false" outlineLevel="0" collapsed="false">
      <c r="A560" s="8" t="s">
        <v>90</v>
      </c>
      <c r="B560" s="9" t="n">
        <v>45859</v>
      </c>
      <c r="C560" s="10" t="n">
        <v>240.91</v>
      </c>
    </row>
    <row r="561" customFormat="false" ht="15" hidden="false" customHeight="false" outlineLevel="0" collapsed="false">
      <c r="A561" s="8" t="s">
        <v>107</v>
      </c>
      <c r="B561" s="9" t="n">
        <v>45796</v>
      </c>
      <c r="C561" s="10" t="n">
        <v>96.05</v>
      </c>
    </row>
    <row r="562" customFormat="false" ht="15" hidden="false" customHeight="false" outlineLevel="0" collapsed="false">
      <c r="A562" s="8" t="s">
        <v>101</v>
      </c>
      <c r="B562" s="9" t="n">
        <v>45769</v>
      </c>
      <c r="C562" s="10" t="n">
        <v>189.28</v>
      </c>
    </row>
    <row r="563" customFormat="false" ht="15" hidden="false" customHeight="false" outlineLevel="0" collapsed="false">
      <c r="A563" s="8" t="s">
        <v>43</v>
      </c>
      <c r="B563" s="9" t="n">
        <v>45666</v>
      </c>
      <c r="C563" s="10" t="n">
        <v>46.51</v>
      </c>
    </row>
    <row r="564" customFormat="false" ht="15" hidden="false" customHeight="false" outlineLevel="0" collapsed="false">
      <c r="A564" s="8" t="s">
        <v>148</v>
      </c>
      <c r="B564" s="9" t="n">
        <v>46056</v>
      </c>
      <c r="C564" s="10" t="n">
        <v>44.21</v>
      </c>
    </row>
    <row r="565" customFormat="false" ht="15" hidden="false" customHeight="false" outlineLevel="0" collapsed="false">
      <c r="A565" s="8" t="s">
        <v>65</v>
      </c>
      <c r="B565" s="9" t="n">
        <v>45978</v>
      </c>
      <c r="C565" s="10" t="n">
        <v>48.5</v>
      </c>
    </row>
    <row r="566" customFormat="false" ht="15" hidden="false" customHeight="false" outlineLevel="0" collapsed="false">
      <c r="A566" s="8" t="s">
        <v>49</v>
      </c>
      <c r="B566" s="9" t="n">
        <v>45961</v>
      </c>
      <c r="C566" s="10" t="n">
        <v>63.53</v>
      </c>
    </row>
    <row r="567" customFormat="false" ht="15" hidden="false" customHeight="false" outlineLevel="0" collapsed="false">
      <c r="A567" s="8" t="s">
        <v>152</v>
      </c>
      <c r="B567" s="9" t="n">
        <v>45799</v>
      </c>
      <c r="C567" s="10" t="n">
        <v>22.67</v>
      </c>
    </row>
    <row r="568" customFormat="false" ht="15" hidden="false" customHeight="false" outlineLevel="0" collapsed="false">
      <c r="A568" s="8" t="s">
        <v>76</v>
      </c>
      <c r="B568" s="9" t="n">
        <v>45866</v>
      </c>
      <c r="C568" s="10" t="n">
        <v>300.41</v>
      </c>
    </row>
    <row r="569" customFormat="false" ht="15" hidden="false" customHeight="false" outlineLevel="0" collapsed="false">
      <c r="A569" s="8" t="s">
        <v>124</v>
      </c>
      <c r="B569" s="9" t="n">
        <v>45934</v>
      </c>
      <c r="C569" s="10" t="n">
        <v>101.17</v>
      </c>
    </row>
    <row r="570" customFormat="false" ht="15" hidden="false" customHeight="false" outlineLevel="0" collapsed="false">
      <c r="A570" s="8" t="s">
        <v>144</v>
      </c>
      <c r="B570" s="9" t="n">
        <v>45976</v>
      </c>
      <c r="C570" s="10" t="n">
        <v>110.96</v>
      </c>
    </row>
    <row r="571" customFormat="false" ht="15" hidden="false" customHeight="false" outlineLevel="0" collapsed="false">
      <c r="A571" s="8" t="s">
        <v>46</v>
      </c>
      <c r="B571" s="9" t="n">
        <v>46036</v>
      </c>
      <c r="C571" s="10" t="n">
        <v>145.17</v>
      </c>
    </row>
    <row r="572" customFormat="false" ht="15" hidden="false" customHeight="false" outlineLevel="0" collapsed="false">
      <c r="A572" s="8" t="s">
        <v>149</v>
      </c>
      <c r="B572" s="9" t="n">
        <v>46040</v>
      </c>
      <c r="C572" s="10" t="n">
        <v>93.13</v>
      </c>
    </row>
    <row r="573" customFormat="false" ht="15" hidden="false" customHeight="false" outlineLevel="0" collapsed="false">
      <c r="A573" s="8" t="s">
        <v>55</v>
      </c>
      <c r="B573" s="9" t="n">
        <v>45710</v>
      </c>
      <c r="C573" s="10" t="n">
        <v>72.48</v>
      </c>
    </row>
    <row r="574" customFormat="false" ht="15" hidden="false" customHeight="false" outlineLevel="0" collapsed="false">
      <c r="A574" s="8" t="s">
        <v>64</v>
      </c>
      <c r="B574" s="9" t="n">
        <v>46053</v>
      </c>
      <c r="C574" s="10" t="n">
        <v>168.35</v>
      </c>
    </row>
    <row r="575" customFormat="false" ht="15" hidden="false" customHeight="false" outlineLevel="0" collapsed="false">
      <c r="A575" s="8" t="s">
        <v>142</v>
      </c>
      <c r="B575" s="9" t="n">
        <v>45697</v>
      </c>
      <c r="C575" s="10" t="n">
        <v>233.41</v>
      </c>
    </row>
    <row r="576" customFormat="false" ht="15" hidden="false" customHeight="false" outlineLevel="0" collapsed="false">
      <c r="A576" s="8" t="s">
        <v>146</v>
      </c>
      <c r="B576" s="9" t="n">
        <v>45893</v>
      </c>
      <c r="C576" s="10" t="n">
        <v>143.87</v>
      </c>
    </row>
    <row r="577" customFormat="false" ht="15" hidden="false" customHeight="false" outlineLevel="0" collapsed="false">
      <c r="A577" s="8" t="s">
        <v>48</v>
      </c>
      <c r="B577" s="9" t="n">
        <v>46122</v>
      </c>
      <c r="C577" s="10" t="n">
        <v>136.39</v>
      </c>
    </row>
    <row r="578" customFormat="false" ht="15" hidden="false" customHeight="false" outlineLevel="0" collapsed="false">
      <c r="A578" s="8" t="s">
        <v>112</v>
      </c>
      <c r="B578" s="9" t="n">
        <v>45945</v>
      </c>
      <c r="C578" s="10" t="n">
        <v>274.74</v>
      </c>
    </row>
    <row r="579" customFormat="false" ht="15" hidden="false" customHeight="false" outlineLevel="0" collapsed="false">
      <c r="A579" s="8" t="s">
        <v>59</v>
      </c>
      <c r="B579" s="9" t="n">
        <v>45898</v>
      </c>
      <c r="C579" s="10" t="n">
        <v>48.96</v>
      </c>
    </row>
    <row r="580" customFormat="false" ht="15" hidden="false" customHeight="false" outlineLevel="0" collapsed="false">
      <c r="A580" s="8" t="s">
        <v>85</v>
      </c>
      <c r="B580" s="9" t="n">
        <v>45726</v>
      </c>
      <c r="C580" s="10" t="n">
        <v>127.51</v>
      </c>
    </row>
    <row r="581" customFormat="false" ht="15" hidden="false" customHeight="false" outlineLevel="0" collapsed="false">
      <c r="A581" s="8" t="s">
        <v>102</v>
      </c>
      <c r="B581" s="9" t="n">
        <v>45919</v>
      </c>
      <c r="C581" s="10" t="n">
        <v>27.41</v>
      </c>
    </row>
    <row r="582" customFormat="false" ht="15" hidden="false" customHeight="false" outlineLevel="0" collapsed="false">
      <c r="A582" s="8" t="s">
        <v>113</v>
      </c>
      <c r="B582" s="9" t="n">
        <v>45699</v>
      </c>
      <c r="C582" s="10" t="n">
        <v>176.84</v>
      </c>
    </row>
    <row r="583" customFormat="false" ht="15" hidden="false" customHeight="false" outlineLevel="0" collapsed="false">
      <c r="A583" s="8" t="s">
        <v>40</v>
      </c>
      <c r="B583" s="9" t="n">
        <v>45857</v>
      </c>
      <c r="C583" s="10" t="n">
        <v>53.8</v>
      </c>
    </row>
    <row r="584" customFormat="false" ht="15" hidden="false" customHeight="false" outlineLevel="0" collapsed="false">
      <c r="A584" s="8" t="s">
        <v>82</v>
      </c>
      <c r="B584" s="9" t="n">
        <v>45678</v>
      </c>
      <c r="C584" s="10" t="n">
        <v>345.4</v>
      </c>
    </row>
    <row r="585" customFormat="false" ht="15" hidden="false" customHeight="false" outlineLevel="0" collapsed="false">
      <c r="A585" s="8" t="s">
        <v>85</v>
      </c>
      <c r="B585" s="9" t="n">
        <v>45939</v>
      </c>
      <c r="C585" s="10" t="n">
        <v>176.44</v>
      </c>
    </row>
    <row r="586" customFormat="false" ht="15" hidden="false" customHeight="false" outlineLevel="0" collapsed="false">
      <c r="A586" s="8" t="s">
        <v>83</v>
      </c>
      <c r="B586" s="9" t="n">
        <v>45736</v>
      </c>
      <c r="C586" s="10" t="n">
        <v>107.78</v>
      </c>
    </row>
    <row r="587" customFormat="false" ht="15" hidden="false" customHeight="false" outlineLevel="0" collapsed="false">
      <c r="A587" s="8" t="s">
        <v>69</v>
      </c>
      <c r="B587" s="9" t="n">
        <v>45874</v>
      </c>
      <c r="C587" s="10" t="n">
        <v>73.4</v>
      </c>
    </row>
    <row r="588" customFormat="false" ht="15" hidden="false" customHeight="false" outlineLevel="0" collapsed="false">
      <c r="A588" s="8" t="s">
        <v>82</v>
      </c>
      <c r="B588" s="9" t="n">
        <v>46005</v>
      </c>
      <c r="C588" s="10" t="n">
        <v>301.33</v>
      </c>
    </row>
    <row r="589" customFormat="false" ht="15" hidden="false" customHeight="false" outlineLevel="0" collapsed="false">
      <c r="A589" s="8" t="s">
        <v>58</v>
      </c>
      <c r="B589" s="9" t="n">
        <v>45889</v>
      </c>
      <c r="C589" s="10" t="n">
        <v>58.25</v>
      </c>
    </row>
    <row r="590" customFormat="false" ht="15" hidden="false" customHeight="false" outlineLevel="0" collapsed="false">
      <c r="A590" s="8" t="s">
        <v>116</v>
      </c>
      <c r="B590" s="9" t="n">
        <v>46060</v>
      </c>
      <c r="C590" s="10" t="n">
        <v>54.03</v>
      </c>
    </row>
    <row r="591" customFormat="false" ht="15" hidden="false" customHeight="false" outlineLevel="0" collapsed="false">
      <c r="A591" s="8" t="s">
        <v>59</v>
      </c>
      <c r="B591" s="9" t="n">
        <v>45985</v>
      </c>
      <c r="C591" s="10" t="n">
        <v>54.35</v>
      </c>
    </row>
    <row r="592" customFormat="false" ht="15" hidden="false" customHeight="false" outlineLevel="0" collapsed="false">
      <c r="A592" s="8" t="s">
        <v>135</v>
      </c>
      <c r="B592" s="9" t="n">
        <v>45766</v>
      </c>
      <c r="C592" s="10" t="n">
        <v>60.04</v>
      </c>
    </row>
    <row r="593" customFormat="false" ht="15" hidden="false" customHeight="false" outlineLevel="0" collapsed="false">
      <c r="A593" s="8" t="s">
        <v>138</v>
      </c>
      <c r="B593" s="9" t="n">
        <v>45729</v>
      </c>
      <c r="C593" s="10" t="n">
        <v>181.14</v>
      </c>
    </row>
    <row r="594" customFormat="false" ht="15" hidden="false" customHeight="false" outlineLevel="0" collapsed="false">
      <c r="A594" s="8" t="s">
        <v>81</v>
      </c>
      <c r="B594" s="9" t="n">
        <v>45966</v>
      </c>
      <c r="C594" s="10" t="n">
        <v>296.96</v>
      </c>
    </row>
    <row r="595" customFormat="false" ht="15" hidden="false" customHeight="false" outlineLevel="0" collapsed="false">
      <c r="A595" s="8" t="s">
        <v>138</v>
      </c>
      <c r="B595" s="9" t="n">
        <v>45997</v>
      </c>
      <c r="C595" s="10" t="n">
        <v>142.74</v>
      </c>
    </row>
    <row r="596" customFormat="false" ht="15" hidden="false" customHeight="false" outlineLevel="0" collapsed="false">
      <c r="A596" s="8" t="s">
        <v>94</v>
      </c>
      <c r="B596" s="9" t="n">
        <v>45846</v>
      </c>
      <c r="C596" s="10" t="n">
        <v>145.17</v>
      </c>
    </row>
    <row r="597" customFormat="false" ht="15" hidden="false" customHeight="false" outlineLevel="0" collapsed="false">
      <c r="A597" s="8" t="s">
        <v>146</v>
      </c>
      <c r="B597" s="9" t="n">
        <v>45985</v>
      </c>
      <c r="C597" s="10" t="n">
        <v>88.86</v>
      </c>
    </row>
    <row r="598" customFormat="false" ht="15" hidden="false" customHeight="false" outlineLevel="0" collapsed="false">
      <c r="A598" s="8" t="s">
        <v>46</v>
      </c>
      <c r="B598" s="9" t="n">
        <v>45746</v>
      </c>
      <c r="C598" s="10" t="n">
        <v>87.32</v>
      </c>
    </row>
    <row r="599" customFormat="false" ht="15" hidden="false" customHeight="false" outlineLevel="0" collapsed="false">
      <c r="A599" s="8" t="s">
        <v>46</v>
      </c>
      <c r="B599" s="9" t="n">
        <v>46116</v>
      </c>
      <c r="C599" s="10" t="n">
        <v>136.59</v>
      </c>
    </row>
    <row r="600" customFormat="false" ht="15" hidden="false" customHeight="false" outlineLevel="0" collapsed="false">
      <c r="A600" s="8" t="s">
        <v>127</v>
      </c>
      <c r="B600" s="9" t="n">
        <v>45883</v>
      </c>
      <c r="C600" s="10" t="n">
        <v>237.1</v>
      </c>
    </row>
    <row r="601" customFormat="false" ht="15" hidden="false" customHeight="false" outlineLevel="0" collapsed="false">
      <c r="A601" s="8" t="s">
        <v>52</v>
      </c>
      <c r="B601" s="9" t="n">
        <v>46070</v>
      </c>
      <c r="C601" s="10" t="n">
        <v>96.69</v>
      </c>
    </row>
    <row r="602" customFormat="false" ht="15" hidden="false" customHeight="false" outlineLevel="0" collapsed="false">
      <c r="A602" s="8" t="s">
        <v>92</v>
      </c>
      <c r="B602" s="9" t="n">
        <v>45698</v>
      </c>
      <c r="C602" s="10" t="n">
        <v>101.9</v>
      </c>
    </row>
    <row r="603" customFormat="false" ht="15" hidden="false" customHeight="false" outlineLevel="0" collapsed="false">
      <c r="A603" s="8" t="s">
        <v>116</v>
      </c>
      <c r="B603" s="9" t="n">
        <v>46052</v>
      </c>
      <c r="C603" s="10" t="n">
        <v>51.03</v>
      </c>
    </row>
    <row r="604" customFormat="false" ht="15" hidden="false" customHeight="false" outlineLevel="0" collapsed="false">
      <c r="A604" s="8" t="s">
        <v>71</v>
      </c>
      <c r="B604" s="9" t="n">
        <v>46127</v>
      </c>
      <c r="C604" s="10" t="n">
        <v>440.82</v>
      </c>
    </row>
    <row r="605" customFormat="false" ht="15" hidden="false" customHeight="false" outlineLevel="0" collapsed="false">
      <c r="A605" s="8" t="s">
        <v>67</v>
      </c>
      <c r="B605" s="9" t="n">
        <v>45702</v>
      </c>
      <c r="C605" s="10" t="n">
        <v>90.28</v>
      </c>
    </row>
    <row r="606" customFormat="false" ht="15" hidden="false" customHeight="false" outlineLevel="0" collapsed="false">
      <c r="A606" s="8" t="s">
        <v>81</v>
      </c>
      <c r="B606" s="9" t="n">
        <v>45982</v>
      </c>
      <c r="C606" s="10" t="n">
        <v>341.01</v>
      </c>
    </row>
    <row r="607" customFormat="false" ht="15" hidden="false" customHeight="false" outlineLevel="0" collapsed="false">
      <c r="A607" s="8" t="s">
        <v>97</v>
      </c>
      <c r="B607" s="9" t="n">
        <v>45734</v>
      </c>
      <c r="C607" s="10" t="n">
        <v>66.64</v>
      </c>
    </row>
    <row r="608" customFormat="false" ht="15" hidden="false" customHeight="false" outlineLevel="0" collapsed="false">
      <c r="A608" s="8" t="s">
        <v>77</v>
      </c>
      <c r="B608" s="9" t="n">
        <v>45861</v>
      </c>
      <c r="C608" s="10" t="n">
        <v>138.29</v>
      </c>
    </row>
    <row r="609" customFormat="false" ht="15" hidden="false" customHeight="false" outlineLevel="0" collapsed="false">
      <c r="A609" s="8" t="s">
        <v>78</v>
      </c>
      <c r="B609" s="9" t="n">
        <v>45736</v>
      </c>
      <c r="C609" s="10" t="n">
        <v>176.28</v>
      </c>
    </row>
    <row r="610" customFormat="false" ht="15" hidden="false" customHeight="false" outlineLevel="0" collapsed="false">
      <c r="A610" s="8" t="s">
        <v>94</v>
      </c>
      <c r="B610" s="9" t="n">
        <v>45891</v>
      </c>
      <c r="C610" s="10" t="n">
        <v>131.59</v>
      </c>
    </row>
    <row r="611" customFormat="false" ht="15" hidden="false" customHeight="false" outlineLevel="0" collapsed="false">
      <c r="A611" s="8" t="s">
        <v>85</v>
      </c>
      <c r="B611" s="9" t="n">
        <v>45902</v>
      </c>
      <c r="C611" s="10" t="n">
        <v>118.35</v>
      </c>
    </row>
    <row r="612" customFormat="false" ht="15" hidden="false" customHeight="false" outlineLevel="0" collapsed="false">
      <c r="A612" s="8" t="s">
        <v>153</v>
      </c>
      <c r="B612" s="9" t="n">
        <v>46143</v>
      </c>
      <c r="C612" s="10" t="n">
        <v>29.72</v>
      </c>
    </row>
    <row r="613" customFormat="false" ht="15" hidden="false" customHeight="false" outlineLevel="0" collapsed="false">
      <c r="A613" s="8" t="s">
        <v>57</v>
      </c>
      <c r="B613" s="9" t="n">
        <v>45898</v>
      </c>
      <c r="C613" s="10" t="n">
        <v>129.96</v>
      </c>
    </row>
    <row r="614" customFormat="false" ht="15" hidden="false" customHeight="false" outlineLevel="0" collapsed="false">
      <c r="A614" s="8" t="s">
        <v>140</v>
      </c>
      <c r="B614" s="9" t="n">
        <v>45930</v>
      </c>
      <c r="C614" s="10" t="n">
        <v>35.93</v>
      </c>
    </row>
    <row r="615" customFormat="false" ht="15" hidden="false" customHeight="false" outlineLevel="0" collapsed="false">
      <c r="A615" s="8" t="s">
        <v>120</v>
      </c>
      <c r="B615" s="9" t="n">
        <v>46133</v>
      </c>
      <c r="C615" s="10" t="n">
        <v>103.84</v>
      </c>
    </row>
    <row r="616" customFormat="false" ht="15" hidden="false" customHeight="false" outlineLevel="0" collapsed="false">
      <c r="A616" s="8" t="s">
        <v>56</v>
      </c>
      <c r="B616" s="9" t="n">
        <v>46015</v>
      </c>
      <c r="C616" s="10" t="n">
        <v>36.77</v>
      </c>
    </row>
    <row r="617" customFormat="false" ht="15" hidden="false" customHeight="false" outlineLevel="0" collapsed="false">
      <c r="A617" s="8" t="s">
        <v>57</v>
      </c>
      <c r="B617" s="9" t="n">
        <v>45822</v>
      </c>
      <c r="C617" s="10" t="n">
        <v>141.67</v>
      </c>
    </row>
    <row r="618" customFormat="false" ht="15" hidden="false" customHeight="false" outlineLevel="0" collapsed="false">
      <c r="A618" s="8" t="s">
        <v>107</v>
      </c>
      <c r="B618" s="9" t="n">
        <v>45656</v>
      </c>
      <c r="C618" s="10" t="n">
        <v>61.28</v>
      </c>
    </row>
    <row r="619" customFormat="false" ht="15" hidden="false" customHeight="false" outlineLevel="0" collapsed="false">
      <c r="A619" s="8" t="s">
        <v>128</v>
      </c>
      <c r="B619" s="9" t="n">
        <v>46062</v>
      </c>
      <c r="C619" s="10" t="n">
        <v>94.54</v>
      </c>
    </row>
    <row r="620" customFormat="false" ht="15" hidden="false" customHeight="false" outlineLevel="0" collapsed="false">
      <c r="A620" s="8" t="s">
        <v>35</v>
      </c>
      <c r="B620" s="9" t="n">
        <v>46136</v>
      </c>
      <c r="C620" s="10" t="n">
        <v>164.74</v>
      </c>
    </row>
    <row r="621" customFormat="false" ht="15" hidden="false" customHeight="false" outlineLevel="0" collapsed="false">
      <c r="A621" s="8" t="s">
        <v>133</v>
      </c>
      <c r="B621" s="9" t="n">
        <v>45763</v>
      </c>
      <c r="C621" s="10" t="n">
        <v>363.83</v>
      </c>
    </row>
    <row r="622" customFormat="false" ht="15" hidden="false" customHeight="false" outlineLevel="0" collapsed="false">
      <c r="A622" s="8" t="s">
        <v>47</v>
      </c>
      <c r="B622" s="9" t="n">
        <v>45967</v>
      </c>
      <c r="C622" s="10" t="n">
        <v>75.02</v>
      </c>
    </row>
    <row r="623" customFormat="false" ht="15" hidden="false" customHeight="false" outlineLevel="0" collapsed="false">
      <c r="A623" s="8" t="s">
        <v>127</v>
      </c>
      <c r="B623" s="9" t="n">
        <v>45881</v>
      </c>
      <c r="C623" s="10" t="n">
        <v>275.59</v>
      </c>
    </row>
    <row r="624" customFormat="false" ht="15" hidden="false" customHeight="false" outlineLevel="0" collapsed="false">
      <c r="A624" s="8" t="s">
        <v>65</v>
      </c>
      <c r="B624" s="9" t="n">
        <v>46087</v>
      </c>
      <c r="C624" s="10" t="n">
        <v>47.82</v>
      </c>
    </row>
    <row r="625" customFormat="false" ht="15" hidden="false" customHeight="false" outlineLevel="0" collapsed="false">
      <c r="A625" s="8" t="s">
        <v>44</v>
      </c>
      <c r="B625" s="9" t="n">
        <v>46030</v>
      </c>
      <c r="C625" s="10" t="n">
        <v>345.39</v>
      </c>
    </row>
    <row r="626" customFormat="false" ht="15" hidden="false" customHeight="false" outlineLevel="0" collapsed="false">
      <c r="A626" s="8" t="s">
        <v>105</v>
      </c>
      <c r="B626" s="9" t="n">
        <v>45683</v>
      </c>
      <c r="C626" s="10" t="n">
        <v>188.22</v>
      </c>
    </row>
    <row r="627" customFormat="false" ht="15" hidden="false" customHeight="false" outlineLevel="0" collapsed="false">
      <c r="A627" s="8" t="s">
        <v>113</v>
      </c>
      <c r="B627" s="9" t="n">
        <v>45886</v>
      </c>
      <c r="C627" s="10" t="n">
        <v>102.55</v>
      </c>
    </row>
    <row r="628" customFormat="false" ht="15" hidden="false" customHeight="false" outlineLevel="0" collapsed="false">
      <c r="A628" s="8" t="s">
        <v>145</v>
      </c>
      <c r="B628" s="9" t="n">
        <v>45867</v>
      </c>
      <c r="C628" s="10" t="n">
        <v>18.29</v>
      </c>
    </row>
    <row r="629" customFormat="false" ht="15" hidden="false" customHeight="false" outlineLevel="0" collapsed="false">
      <c r="A629" s="8" t="s">
        <v>44</v>
      </c>
      <c r="B629" s="9" t="n">
        <v>45641</v>
      </c>
      <c r="C629" s="10" t="n">
        <v>234.48</v>
      </c>
    </row>
    <row r="630" customFormat="false" ht="15" hidden="false" customHeight="false" outlineLevel="0" collapsed="false">
      <c r="A630" s="8" t="s">
        <v>86</v>
      </c>
      <c r="B630" s="9" t="n">
        <v>45852</v>
      </c>
      <c r="C630" s="10" t="n">
        <v>79.83</v>
      </c>
    </row>
    <row r="631" customFormat="false" ht="15" hidden="false" customHeight="false" outlineLevel="0" collapsed="false">
      <c r="A631" s="8" t="s">
        <v>146</v>
      </c>
      <c r="B631" s="9" t="n">
        <v>45925</v>
      </c>
      <c r="C631" s="10" t="n">
        <v>63.19</v>
      </c>
    </row>
    <row r="632" customFormat="false" ht="15" hidden="false" customHeight="false" outlineLevel="0" collapsed="false">
      <c r="A632" s="8" t="s">
        <v>45</v>
      </c>
      <c r="B632" s="9" t="n">
        <v>45934</v>
      </c>
      <c r="C632" s="10" t="n">
        <v>27.2</v>
      </c>
    </row>
    <row r="633" customFormat="false" ht="15" hidden="false" customHeight="false" outlineLevel="0" collapsed="false">
      <c r="A633" s="8" t="s">
        <v>99</v>
      </c>
      <c r="B633" s="9" t="n">
        <v>46084</v>
      </c>
      <c r="C633" s="10" t="n">
        <v>61.68</v>
      </c>
    </row>
    <row r="634" customFormat="false" ht="15" hidden="false" customHeight="false" outlineLevel="0" collapsed="false">
      <c r="A634" s="8" t="s">
        <v>90</v>
      </c>
      <c r="B634" s="9" t="n">
        <v>45934</v>
      </c>
      <c r="C634" s="10" t="n">
        <v>148.8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3" min="3" style="0" width="16"/>
    <col collapsed="false" customWidth="true" hidden="false" outlineLevel="0" max="5" min="4" style="0" width="14"/>
    <col collapsed="false" customWidth="true" hidden="false" outlineLevel="0" max="9" min="6" style="0" width="10"/>
    <col collapsed="false" customWidth="true" hidden="false" outlineLevel="0" max="10" min="10" style="0" width="20"/>
  </cols>
  <sheetData>
    <row r="1" customFormat="false" ht="15" hidden="false" customHeight="false" outlineLevel="0" collapsed="false">
      <c r="A1" s="11" t="s">
        <v>154</v>
      </c>
      <c r="D1" s="0" t="s">
        <v>155</v>
      </c>
      <c r="E1" s="12" t="n">
        <v>46152</v>
      </c>
    </row>
    <row r="3" customFormat="false" ht="15" hidden="false" customHeight="false" outlineLevel="0" collapsed="false">
      <c r="A3" s="7" t="s">
        <v>31</v>
      </c>
      <c r="B3" s="7" t="s">
        <v>156</v>
      </c>
      <c r="C3" s="7" t="s">
        <v>157</v>
      </c>
      <c r="D3" s="7" t="s">
        <v>158</v>
      </c>
      <c r="E3" s="7" t="s">
        <v>159</v>
      </c>
      <c r="F3" s="7" t="s">
        <v>160</v>
      </c>
      <c r="G3" s="7" t="s">
        <v>161</v>
      </c>
      <c r="H3" s="7" t="s">
        <v>162</v>
      </c>
      <c r="I3" s="7" t="s">
        <v>163</v>
      </c>
      <c r="J3" s="7" t="s">
        <v>164</v>
      </c>
    </row>
    <row r="4" customFormat="false" ht="15" hidden="false" customHeight="false" outlineLevel="0" collapsed="false">
      <c r="A4" s="0" t="s">
        <v>64</v>
      </c>
      <c r="B4" s="13" t="n">
        <f aca="false">SUMPRODUCT(MAX((Transactions!$A$2:$A$634=A4)*Transactions!$B$2:$B$634))</f>
        <v>46145</v>
      </c>
      <c r="C4" s="0" t="n">
        <f aca="false">$E$1 - B4</f>
        <v>7</v>
      </c>
      <c r="D4" s="0" t="n">
        <f aca="false">COUNTIF(Transactions!$A$2:$A$634, A4)</f>
        <v>8</v>
      </c>
      <c r="E4" s="14" t="n">
        <f aca="false">SUMIF(Transactions!$A$2:$A$634, A4, Transactions!$C$2:$C$634)</f>
        <v>2019.35</v>
      </c>
      <c r="F4" s="0" t="n">
        <f aca="false">6-MIN(5, MAX(1, CEILING(PERCENTRANK($C$4:$C$123, C4, 4)*5, 1)))</f>
        <v>5</v>
      </c>
      <c r="G4" s="0" t="n">
        <f aca="false">MIN(5, MAX(1, CEILING(PERCENTRANK($D$4:$D$123, D4, 4)*5, 1)))</f>
        <v>4</v>
      </c>
      <c r="H4" s="0" t="n">
        <f aca="false">MIN(5, MAX(1, CEILING(PERCENTRANK($E$4:$E$123, E4, 4)*5, 1)))</f>
        <v>5</v>
      </c>
      <c r="I4" s="0" t="str">
        <f aca="false">F4 &amp; G4 &amp; H4</f>
        <v>545</v>
      </c>
      <c r="J4" s="0" t="str">
        <f aca="false">IFERROR(VLOOKUP(I4, SegmentMap!$A:$B, 2, FALSE()), "Other")</f>
        <v>Champion</v>
      </c>
    </row>
    <row r="5" customFormat="false" ht="15" hidden="false" customHeight="false" outlineLevel="0" collapsed="false">
      <c r="A5" s="0" t="s">
        <v>41</v>
      </c>
      <c r="B5" s="13" t="n">
        <f aca="false">SUMPRODUCT(MAX((Transactions!$A$2:$A$634=A5)*Transactions!$B$2:$B$634))</f>
        <v>46135</v>
      </c>
      <c r="C5" s="0" t="n">
        <f aca="false">$E$1 - B5</f>
        <v>17</v>
      </c>
      <c r="D5" s="0" t="n">
        <f aca="false">COUNTIF(Transactions!$A$2:$A$634, A5)</f>
        <v>10</v>
      </c>
      <c r="E5" s="14" t="n">
        <f aca="false">SUMIF(Transactions!$A$2:$A$634, A5, Transactions!$C$2:$C$634)</f>
        <v>1098.61</v>
      </c>
      <c r="F5" s="0" t="n">
        <f aca="false">6-MIN(5, MAX(1, CEILING(PERCENTRANK($C$4:$C$123, C5, 4)*5, 1)))</f>
        <v>5</v>
      </c>
      <c r="G5" s="0" t="n">
        <f aca="false">MIN(5, MAX(1, CEILING(PERCENTRANK($D$4:$D$123, D5, 4)*5, 1)))</f>
        <v>5</v>
      </c>
      <c r="H5" s="0" t="n">
        <f aca="false">MIN(5, MAX(1, CEILING(PERCENTRANK($E$4:$E$123, E5, 4)*5, 1)))</f>
        <v>4</v>
      </c>
      <c r="I5" s="0" t="str">
        <f aca="false">F5 &amp; G5 &amp; H5</f>
        <v>554</v>
      </c>
      <c r="J5" s="0" t="str">
        <f aca="false">IFERROR(VLOOKUP(I5, SegmentMap!$A:$B, 2, FALSE()), "Other")</f>
        <v>Champion</v>
      </c>
    </row>
    <row r="6" customFormat="false" ht="15" hidden="false" customHeight="false" outlineLevel="0" collapsed="false">
      <c r="A6" s="0" t="s">
        <v>111</v>
      </c>
      <c r="B6" s="13" t="n">
        <f aca="false">SUMPRODUCT(MAX((Transactions!$A$2:$A$634=A6)*Transactions!$B$2:$B$634))</f>
        <v>46089</v>
      </c>
      <c r="C6" s="0" t="n">
        <f aca="false">$E$1 - B6</f>
        <v>63</v>
      </c>
      <c r="D6" s="0" t="n">
        <f aca="false">COUNTIF(Transactions!$A$2:$A$634, A6)</f>
        <v>4</v>
      </c>
      <c r="E6" s="14" t="n">
        <f aca="false">SUMIF(Transactions!$A$2:$A$634, A6, Transactions!$C$2:$C$634)</f>
        <v>291.86</v>
      </c>
      <c r="F6" s="0" t="n">
        <f aca="false">6-MIN(5, MAX(1, CEILING(PERCENTRANK($C$4:$C$123, C6, 4)*5, 1)))</f>
        <v>3</v>
      </c>
      <c r="G6" s="0" t="n">
        <f aca="false">MIN(5, MAX(1, CEILING(PERCENTRANK($D$4:$D$123, D6, 4)*5, 1)))</f>
        <v>2</v>
      </c>
      <c r="H6" s="0" t="n">
        <f aca="false">MIN(5, MAX(1, CEILING(PERCENTRANK($E$4:$E$123, E6, 4)*5, 1)))</f>
        <v>3</v>
      </c>
      <c r="I6" s="0" t="str">
        <f aca="false">F6 &amp; G6 &amp; H6</f>
        <v>323</v>
      </c>
      <c r="J6" s="0" t="str">
        <f aca="false">IFERROR(VLOOKUP(I6, SegmentMap!$A:$B, 2, FALSE()), "Other")</f>
        <v>Other</v>
      </c>
    </row>
    <row r="7" customFormat="false" ht="15" hidden="false" customHeight="false" outlineLevel="0" collapsed="false">
      <c r="A7" s="0" t="s">
        <v>137</v>
      </c>
      <c r="B7" s="13" t="n">
        <f aca="false">SUMPRODUCT(MAX((Transactions!$A$2:$A$634=A7)*Transactions!$B$2:$B$634))</f>
        <v>45681</v>
      </c>
      <c r="C7" s="0" t="n">
        <f aca="false">$E$1 - B7</f>
        <v>471</v>
      </c>
      <c r="D7" s="0" t="n">
        <f aca="false">COUNTIF(Transactions!$A$2:$A$634, A7)</f>
        <v>2</v>
      </c>
      <c r="E7" s="14" t="n">
        <f aca="false">SUMIF(Transactions!$A$2:$A$634, A7, Transactions!$C$2:$C$634)</f>
        <v>78.83</v>
      </c>
      <c r="F7" s="0" t="n">
        <f aca="false">6-MIN(5, MAX(1, CEILING(PERCENTRANK($C$4:$C$123, C7, 4)*5, 1)))</f>
        <v>1</v>
      </c>
      <c r="G7" s="0" t="n">
        <f aca="false">MIN(5, MAX(1, CEILING(PERCENTRANK($D$4:$D$123, D7, 4)*5, 1)))</f>
        <v>1</v>
      </c>
      <c r="H7" s="0" t="n">
        <f aca="false">MIN(5, MAX(1, CEILING(PERCENTRANK($E$4:$E$123, E7, 4)*5, 1)))</f>
        <v>1</v>
      </c>
      <c r="I7" s="0" t="str">
        <f aca="false">F7 &amp; G7 &amp; H7</f>
        <v>111</v>
      </c>
      <c r="J7" s="0" t="str">
        <f aca="false">IFERROR(VLOOKUP(I7, SegmentMap!$A:$B, 2, FALSE()), "Other")</f>
        <v>Lost</v>
      </c>
    </row>
    <row r="8" customFormat="false" ht="15" hidden="false" customHeight="false" outlineLevel="0" collapsed="false">
      <c r="A8" s="0" t="s">
        <v>70</v>
      </c>
      <c r="B8" s="13" t="n">
        <f aca="false">SUMPRODUCT(MAX((Transactions!$A$2:$A$634=A8)*Transactions!$B$2:$B$634))</f>
        <v>46126</v>
      </c>
      <c r="C8" s="0" t="n">
        <f aca="false">$E$1 - B8</f>
        <v>26</v>
      </c>
      <c r="D8" s="0" t="n">
        <f aca="false">COUNTIF(Transactions!$A$2:$A$634, A8)</f>
        <v>9</v>
      </c>
      <c r="E8" s="14" t="n">
        <f aca="false">SUMIF(Transactions!$A$2:$A$634, A8, Transactions!$C$2:$C$634)</f>
        <v>1379.08</v>
      </c>
      <c r="F8" s="0" t="n">
        <f aca="false">6-MIN(5, MAX(1, CEILING(PERCENTRANK($C$4:$C$123, C8, 4)*5, 1)))</f>
        <v>4</v>
      </c>
      <c r="G8" s="0" t="n">
        <f aca="false">MIN(5, MAX(1, CEILING(PERCENTRANK($D$4:$D$123, D8, 4)*5, 1)))</f>
        <v>5</v>
      </c>
      <c r="H8" s="0" t="n">
        <f aca="false">MIN(5, MAX(1, CEILING(PERCENTRANK($E$4:$E$123, E8, 4)*5, 1)))</f>
        <v>5</v>
      </c>
      <c r="I8" s="0" t="str">
        <f aca="false">F8 &amp; G8 &amp; H8</f>
        <v>455</v>
      </c>
      <c r="J8" s="0" t="str">
        <f aca="false">IFERROR(VLOOKUP(I8, SegmentMap!$A:$B, 2, FALSE()), "Other")</f>
        <v>Champion</v>
      </c>
    </row>
    <row r="9" customFormat="false" ht="15" hidden="false" customHeight="false" outlineLevel="0" collapsed="false">
      <c r="A9" s="0" t="s">
        <v>76</v>
      </c>
      <c r="B9" s="13" t="n">
        <f aca="false">SUMPRODUCT(MAX((Transactions!$A$2:$A$634=A9)*Transactions!$B$2:$B$634))</f>
        <v>46138</v>
      </c>
      <c r="C9" s="0" t="n">
        <f aca="false">$E$1 - B9</f>
        <v>14</v>
      </c>
      <c r="D9" s="0" t="n">
        <f aca="false">COUNTIF(Transactions!$A$2:$A$634, A9)</f>
        <v>9</v>
      </c>
      <c r="E9" s="14" t="n">
        <f aca="false">SUMIF(Transactions!$A$2:$A$634, A9, Transactions!$C$2:$C$634)</f>
        <v>2554.26</v>
      </c>
      <c r="F9" s="0" t="n">
        <f aca="false">6-MIN(5, MAX(1, CEILING(PERCENTRANK($C$4:$C$123, C9, 4)*5, 1)))</f>
        <v>5</v>
      </c>
      <c r="G9" s="0" t="n">
        <f aca="false">MIN(5, MAX(1, CEILING(PERCENTRANK($D$4:$D$123, D9, 4)*5, 1)))</f>
        <v>5</v>
      </c>
      <c r="H9" s="0" t="n">
        <f aca="false">MIN(5, MAX(1, CEILING(PERCENTRANK($E$4:$E$123, E9, 4)*5, 1)))</f>
        <v>5</v>
      </c>
      <c r="I9" s="0" t="str">
        <f aca="false">F9 &amp; G9 &amp; H9</f>
        <v>555</v>
      </c>
      <c r="J9" s="0" t="str">
        <f aca="false">IFERROR(VLOOKUP(I9, SegmentMap!$A:$B, 2, FALSE()), "Other")</f>
        <v>Champion</v>
      </c>
    </row>
    <row r="10" customFormat="false" ht="15" hidden="false" customHeight="false" outlineLevel="0" collapsed="false">
      <c r="A10" s="0" t="s">
        <v>150</v>
      </c>
      <c r="B10" s="13" t="n">
        <f aca="false">SUMPRODUCT(MAX((Transactions!$A$2:$A$634=A10)*Transactions!$B$2:$B$634))</f>
        <v>45825</v>
      </c>
      <c r="C10" s="0" t="n">
        <f aca="false">$E$1 - B10</f>
        <v>327</v>
      </c>
      <c r="D10" s="0" t="n">
        <f aca="false">COUNTIF(Transactions!$A$2:$A$634, A10)</f>
        <v>1</v>
      </c>
      <c r="E10" s="14" t="n">
        <f aca="false">SUMIF(Transactions!$A$2:$A$634, A10, Transactions!$C$2:$C$634)</f>
        <v>50.81</v>
      </c>
      <c r="F10" s="0" t="n">
        <f aca="false">6-MIN(5, MAX(1, CEILING(PERCENTRANK($C$4:$C$123, C10, 4)*5, 1)))</f>
        <v>1</v>
      </c>
      <c r="G10" s="0" t="n">
        <f aca="false">MIN(5, MAX(1, CEILING(PERCENTRANK($D$4:$D$123, D10, 4)*5, 1)))</f>
        <v>1</v>
      </c>
      <c r="H10" s="0" t="n">
        <f aca="false">MIN(5, MAX(1, CEILING(PERCENTRANK($E$4:$E$123, E10, 4)*5, 1)))</f>
        <v>1</v>
      </c>
      <c r="I10" s="0" t="str">
        <f aca="false">F10 &amp; G10 &amp; H10</f>
        <v>111</v>
      </c>
      <c r="J10" s="0" t="str">
        <f aca="false">IFERROR(VLOOKUP(I10, SegmentMap!$A:$B, 2, FALSE()), "Other")</f>
        <v>Lost</v>
      </c>
    </row>
    <row r="11" customFormat="false" ht="15" hidden="false" customHeight="false" outlineLevel="0" collapsed="false">
      <c r="A11" s="0" t="s">
        <v>90</v>
      </c>
      <c r="B11" s="13" t="n">
        <f aca="false">SUMPRODUCT(MAX((Transactions!$A$2:$A$634=A11)*Transactions!$B$2:$B$634))</f>
        <v>46134</v>
      </c>
      <c r="C11" s="0" t="n">
        <f aca="false">$E$1 - B11</f>
        <v>18</v>
      </c>
      <c r="D11" s="0" t="n">
        <f aca="false">COUNTIF(Transactions!$A$2:$A$634, A11)</f>
        <v>8</v>
      </c>
      <c r="E11" s="14" t="n">
        <f aca="false">SUMIF(Transactions!$A$2:$A$634, A11, Transactions!$C$2:$C$634)</f>
        <v>2059.05</v>
      </c>
      <c r="F11" s="0" t="n">
        <f aca="false">6-MIN(5, MAX(1, CEILING(PERCENTRANK($C$4:$C$123, C11, 4)*5, 1)))</f>
        <v>5</v>
      </c>
      <c r="G11" s="0" t="n">
        <f aca="false">MIN(5, MAX(1, CEILING(PERCENTRANK($D$4:$D$123, D11, 4)*5, 1)))</f>
        <v>4</v>
      </c>
      <c r="H11" s="0" t="n">
        <f aca="false">MIN(5, MAX(1, CEILING(PERCENTRANK($E$4:$E$123, E11, 4)*5, 1)))</f>
        <v>5</v>
      </c>
      <c r="I11" s="0" t="str">
        <f aca="false">F11 &amp; G11 &amp; H11</f>
        <v>545</v>
      </c>
      <c r="J11" s="0" t="str">
        <f aca="false">IFERROR(VLOOKUP(I11, SegmentMap!$A:$B, 2, FALSE()), "Other")</f>
        <v>Champion</v>
      </c>
    </row>
    <row r="12" customFormat="false" ht="15" hidden="false" customHeight="false" outlineLevel="0" collapsed="false">
      <c r="A12" s="0" t="s">
        <v>96</v>
      </c>
      <c r="B12" s="13" t="n">
        <f aca="false">SUMPRODUCT(MAX((Transactions!$A$2:$A$634=A12)*Transactions!$B$2:$B$634))</f>
        <v>45669</v>
      </c>
      <c r="C12" s="0" t="n">
        <f aca="false">$E$1 - B12</f>
        <v>483</v>
      </c>
      <c r="D12" s="0" t="n">
        <f aca="false">COUNTIF(Transactions!$A$2:$A$634, A12)</f>
        <v>1</v>
      </c>
      <c r="E12" s="14" t="n">
        <f aca="false">SUMIF(Transactions!$A$2:$A$634, A12, Transactions!$C$2:$C$634)</f>
        <v>65.64</v>
      </c>
      <c r="F12" s="0" t="n">
        <f aca="false">6-MIN(5, MAX(1, CEILING(PERCENTRANK($C$4:$C$123, C12, 4)*5, 1)))</f>
        <v>1</v>
      </c>
      <c r="G12" s="0" t="n">
        <f aca="false">MIN(5, MAX(1, CEILING(PERCENTRANK($D$4:$D$123, D12, 4)*5, 1)))</f>
        <v>1</v>
      </c>
      <c r="H12" s="0" t="n">
        <f aca="false">MIN(5, MAX(1, CEILING(PERCENTRANK($E$4:$E$123, E12, 4)*5, 1)))</f>
        <v>1</v>
      </c>
      <c r="I12" s="0" t="str">
        <f aca="false">F12 &amp; G12 &amp; H12</f>
        <v>111</v>
      </c>
      <c r="J12" s="0" t="str">
        <f aca="false">IFERROR(VLOOKUP(I12, SegmentMap!$A:$B, 2, FALSE()), "Other")</f>
        <v>Lost</v>
      </c>
    </row>
    <row r="13" customFormat="false" ht="15" hidden="false" customHeight="false" outlineLevel="0" collapsed="false">
      <c r="A13" s="0" t="s">
        <v>85</v>
      </c>
      <c r="B13" s="13" t="n">
        <f aca="false">SUMPRODUCT(MAX((Transactions!$A$2:$A$634=A13)*Transactions!$B$2:$B$634))</f>
        <v>46122</v>
      </c>
      <c r="C13" s="0" t="n">
        <f aca="false">$E$1 - B13</f>
        <v>30</v>
      </c>
      <c r="D13" s="0" t="n">
        <f aca="false">COUNTIF(Transactions!$A$2:$A$634, A13)</f>
        <v>10</v>
      </c>
      <c r="E13" s="14" t="n">
        <f aca="false">SUMIF(Transactions!$A$2:$A$634, A13, Transactions!$C$2:$C$634)</f>
        <v>1349.1</v>
      </c>
      <c r="F13" s="0" t="n">
        <f aca="false">6-MIN(5, MAX(1, CEILING(PERCENTRANK($C$4:$C$123, C13, 4)*5, 1)))</f>
        <v>4</v>
      </c>
      <c r="G13" s="0" t="n">
        <f aca="false">MIN(5, MAX(1, CEILING(PERCENTRANK($D$4:$D$123, D13, 4)*5, 1)))</f>
        <v>5</v>
      </c>
      <c r="H13" s="0" t="n">
        <f aca="false">MIN(5, MAX(1, CEILING(PERCENTRANK($E$4:$E$123, E13, 4)*5, 1)))</f>
        <v>5</v>
      </c>
      <c r="I13" s="0" t="str">
        <f aca="false">F13 &amp; G13 &amp; H13</f>
        <v>455</v>
      </c>
      <c r="J13" s="0" t="str">
        <f aca="false">IFERROR(VLOOKUP(I13, SegmentMap!$A:$B, 2, FALSE()), "Other")</f>
        <v>Champion</v>
      </c>
    </row>
    <row r="14" customFormat="false" ht="15" hidden="false" customHeight="false" outlineLevel="0" collapsed="false">
      <c r="A14" s="0" t="s">
        <v>92</v>
      </c>
      <c r="B14" s="13" t="n">
        <f aca="false">SUMPRODUCT(MAX((Transactions!$A$2:$A$634=A14)*Transactions!$B$2:$B$634))</f>
        <v>46130</v>
      </c>
      <c r="C14" s="0" t="n">
        <f aca="false">$E$1 - B14</f>
        <v>22</v>
      </c>
      <c r="D14" s="0" t="n">
        <f aca="false">COUNTIF(Transactions!$A$2:$A$634, A14)</f>
        <v>9</v>
      </c>
      <c r="E14" s="14" t="n">
        <f aca="false">SUMIF(Transactions!$A$2:$A$634, A14, Transactions!$C$2:$C$634)</f>
        <v>851.29</v>
      </c>
      <c r="F14" s="0" t="n">
        <f aca="false">6-MIN(5, MAX(1, CEILING(PERCENTRANK($C$4:$C$123, C14, 4)*5, 1)))</f>
        <v>4</v>
      </c>
      <c r="G14" s="0" t="n">
        <f aca="false">MIN(5, MAX(1, CEILING(PERCENTRANK($D$4:$D$123, D14, 4)*5, 1)))</f>
        <v>5</v>
      </c>
      <c r="H14" s="0" t="n">
        <f aca="false">MIN(5, MAX(1, CEILING(PERCENTRANK($E$4:$E$123, E14, 4)*5, 1)))</f>
        <v>4</v>
      </c>
      <c r="I14" s="0" t="str">
        <f aca="false">F14 &amp; G14 &amp; H14</f>
        <v>454</v>
      </c>
      <c r="J14" s="0" t="str">
        <f aca="false">IFERROR(VLOOKUP(I14, SegmentMap!$A:$B, 2, FALSE()), "Other")</f>
        <v>Other</v>
      </c>
    </row>
    <row r="15" customFormat="false" ht="15" hidden="false" customHeight="false" outlineLevel="0" collapsed="false">
      <c r="A15" s="0" t="s">
        <v>58</v>
      </c>
      <c r="B15" s="13" t="n">
        <f aca="false">SUMPRODUCT(MAX((Transactions!$A$2:$A$634=A15)*Transactions!$B$2:$B$634))</f>
        <v>46089</v>
      </c>
      <c r="C15" s="0" t="n">
        <f aca="false">$E$1 - B15</f>
        <v>63</v>
      </c>
      <c r="D15" s="0" t="n">
        <f aca="false">COUNTIF(Transactions!$A$2:$A$634, A15)</f>
        <v>10</v>
      </c>
      <c r="E15" s="14" t="n">
        <f aca="false">SUMIF(Transactions!$A$2:$A$634, A15, Transactions!$C$2:$C$634)</f>
        <v>544.63</v>
      </c>
      <c r="F15" s="0" t="n">
        <f aca="false">6-MIN(5, MAX(1, CEILING(PERCENTRANK($C$4:$C$123, C15, 4)*5, 1)))</f>
        <v>3</v>
      </c>
      <c r="G15" s="0" t="n">
        <f aca="false">MIN(5, MAX(1, CEILING(PERCENTRANK($D$4:$D$123, D15, 4)*5, 1)))</f>
        <v>5</v>
      </c>
      <c r="H15" s="0" t="n">
        <f aca="false">MIN(5, MAX(1, CEILING(PERCENTRANK($E$4:$E$123, E15, 4)*5, 1)))</f>
        <v>3</v>
      </c>
      <c r="I15" s="0" t="str">
        <f aca="false">F15 &amp; G15 &amp; H15</f>
        <v>353</v>
      </c>
      <c r="J15" s="0" t="str">
        <f aca="false">IFERROR(VLOOKUP(I15, SegmentMap!$A:$B, 2, FALSE()), "Other")</f>
        <v>Other</v>
      </c>
    </row>
    <row r="16" customFormat="false" ht="15" hidden="false" customHeight="false" outlineLevel="0" collapsed="false">
      <c r="A16" s="0" t="s">
        <v>139</v>
      </c>
      <c r="B16" s="13" t="n">
        <f aca="false">SUMPRODUCT(MAX((Transactions!$A$2:$A$634=A16)*Transactions!$B$2:$B$634))</f>
        <v>46133</v>
      </c>
      <c r="C16" s="0" t="n">
        <f aca="false">$E$1 - B16</f>
        <v>19</v>
      </c>
      <c r="D16" s="0" t="n">
        <f aca="false">COUNTIF(Transactions!$A$2:$A$634, A16)</f>
        <v>1</v>
      </c>
      <c r="E16" s="14" t="n">
        <f aca="false">SUMIF(Transactions!$A$2:$A$634, A16, Transactions!$C$2:$C$634)</f>
        <v>43.56</v>
      </c>
      <c r="F16" s="0" t="n">
        <f aca="false">6-MIN(5, MAX(1, CEILING(PERCENTRANK($C$4:$C$123, C16, 4)*5, 1)))</f>
        <v>5</v>
      </c>
      <c r="G16" s="0" t="n">
        <f aca="false">MIN(5, MAX(1, CEILING(PERCENTRANK($D$4:$D$123, D16, 4)*5, 1)))</f>
        <v>1</v>
      </c>
      <c r="H16" s="0" t="n">
        <f aca="false">MIN(5, MAX(1, CEILING(PERCENTRANK($E$4:$E$123, E16, 4)*5, 1)))</f>
        <v>1</v>
      </c>
      <c r="I16" s="0" t="str">
        <f aca="false">F16 &amp; G16 &amp; H16</f>
        <v>511</v>
      </c>
      <c r="J16" s="0" t="str">
        <f aca="false">IFERROR(VLOOKUP(I16, SegmentMap!$A:$B, 2, FALSE()), "Other")</f>
        <v>New customer</v>
      </c>
    </row>
    <row r="17" customFormat="false" ht="15" hidden="false" customHeight="false" outlineLevel="0" collapsed="false">
      <c r="A17" s="0" t="s">
        <v>66</v>
      </c>
      <c r="B17" s="13" t="n">
        <f aca="false">SUMPRODUCT(MAX((Transactions!$A$2:$A$634=A17)*Transactions!$B$2:$B$634))</f>
        <v>46085</v>
      </c>
      <c r="C17" s="0" t="n">
        <f aca="false">$E$1 - B17</f>
        <v>67</v>
      </c>
      <c r="D17" s="0" t="n">
        <f aca="false">COUNTIF(Transactions!$A$2:$A$634, A17)</f>
        <v>5</v>
      </c>
      <c r="E17" s="14" t="n">
        <f aca="false">SUMIF(Transactions!$A$2:$A$634, A17, Transactions!$C$2:$C$634)</f>
        <v>273.28</v>
      </c>
      <c r="F17" s="0" t="n">
        <f aca="false">6-MIN(5, MAX(1, CEILING(PERCENTRANK($C$4:$C$123, C17, 4)*5, 1)))</f>
        <v>3</v>
      </c>
      <c r="G17" s="0" t="n">
        <f aca="false">MIN(5, MAX(1, CEILING(PERCENTRANK($D$4:$D$123, D17, 4)*5, 1)))</f>
        <v>3</v>
      </c>
      <c r="H17" s="0" t="n">
        <f aca="false">MIN(5, MAX(1, CEILING(PERCENTRANK($E$4:$E$123, E17, 4)*5, 1)))</f>
        <v>2</v>
      </c>
      <c r="I17" s="0" t="str">
        <f aca="false">F17 &amp; G17 &amp; H17</f>
        <v>332</v>
      </c>
      <c r="J17" s="0" t="str">
        <f aca="false">IFERROR(VLOOKUP(I17, SegmentMap!$A:$B, 2, FALSE()), "Other")</f>
        <v>Other</v>
      </c>
    </row>
    <row r="18" customFormat="false" ht="15" hidden="false" customHeight="false" outlineLevel="0" collapsed="false">
      <c r="A18" s="0" t="s">
        <v>121</v>
      </c>
      <c r="B18" s="13" t="n">
        <f aca="false">SUMPRODUCT(MAX((Transactions!$A$2:$A$634=A18)*Transactions!$B$2:$B$634))</f>
        <v>46128</v>
      </c>
      <c r="C18" s="0" t="n">
        <f aca="false">$E$1 - B18</f>
        <v>24</v>
      </c>
      <c r="D18" s="0" t="n">
        <f aca="false">COUNTIF(Transactions!$A$2:$A$634, A18)</f>
        <v>9</v>
      </c>
      <c r="E18" s="14" t="n">
        <f aca="false">SUMIF(Transactions!$A$2:$A$634, A18, Transactions!$C$2:$C$634)</f>
        <v>2857.81</v>
      </c>
      <c r="F18" s="0" t="n">
        <f aca="false">6-MIN(5, MAX(1, CEILING(PERCENTRANK($C$4:$C$123, C18, 4)*5, 1)))</f>
        <v>4</v>
      </c>
      <c r="G18" s="0" t="n">
        <f aca="false">MIN(5, MAX(1, CEILING(PERCENTRANK($D$4:$D$123, D18, 4)*5, 1)))</f>
        <v>5</v>
      </c>
      <c r="H18" s="0" t="n">
        <f aca="false">MIN(5, MAX(1, CEILING(PERCENTRANK($E$4:$E$123, E18, 4)*5, 1)))</f>
        <v>5</v>
      </c>
      <c r="I18" s="0" t="str">
        <f aca="false">F18 &amp; G18 &amp; H18</f>
        <v>455</v>
      </c>
      <c r="J18" s="0" t="str">
        <f aca="false">IFERROR(VLOOKUP(I18, SegmentMap!$A:$B, 2, FALSE()), "Other")</f>
        <v>Champion</v>
      </c>
    </row>
    <row r="19" customFormat="false" ht="15" hidden="false" customHeight="false" outlineLevel="0" collapsed="false">
      <c r="A19" s="0" t="s">
        <v>78</v>
      </c>
      <c r="B19" s="13" t="n">
        <f aca="false">SUMPRODUCT(MAX((Transactions!$A$2:$A$634=A19)*Transactions!$B$2:$B$634))</f>
        <v>46135</v>
      </c>
      <c r="C19" s="0" t="n">
        <f aca="false">$E$1 - B19</f>
        <v>17</v>
      </c>
      <c r="D19" s="0" t="n">
        <f aca="false">COUNTIF(Transactions!$A$2:$A$634, A19)</f>
        <v>9</v>
      </c>
      <c r="E19" s="14" t="n">
        <f aca="false">SUMIF(Transactions!$A$2:$A$634, A19, Transactions!$C$2:$C$634)</f>
        <v>1636.42</v>
      </c>
      <c r="F19" s="0" t="n">
        <f aca="false">6-MIN(5, MAX(1, CEILING(PERCENTRANK($C$4:$C$123, C19, 4)*5, 1)))</f>
        <v>5</v>
      </c>
      <c r="G19" s="0" t="n">
        <f aca="false">MIN(5, MAX(1, CEILING(PERCENTRANK($D$4:$D$123, D19, 4)*5, 1)))</f>
        <v>5</v>
      </c>
      <c r="H19" s="0" t="n">
        <f aca="false">MIN(5, MAX(1, CEILING(PERCENTRANK($E$4:$E$123, E19, 4)*5, 1)))</f>
        <v>5</v>
      </c>
      <c r="I19" s="0" t="str">
        <f aca="false">F19 &amp; G19 &amp; H19</f>
        <v>555</v>
      </c>
      <c r="J19" s="0" t="str">
        <f aca="false">IFERROR(VLOOKUP(I19, SegmentMap!$A:$B, 2, FALSE()), "Other")</f>
        <v>Champion</v>
      </c>
    </row>
    <row r="20" customFormat="false" ht="15" hidden="false" customHeight="false" outlineLevel="0" collapsed="false">
      <c r="A20" s="0" t="s">
        <v>53</v>
      </c>
      <c r="B20" s="13" t="n">
        <f aca="false">SUMPRODUCT(MAX((Transactions!$A$2:$A$634=A20)*Transactions!$B$2:$B$634))</f>
        <v>46030</v>
      </c>
      <c r="C20" s="0" t="n">
        <f aca="false">$E$1 - B20</f>
        <v>122</v>
      </c>
      <c r="D20" s="0" t="n">
        <f aca="false">COUNTIF(Transactions!$A$2:$A$634, A20)</f>
        <v>4</v>
      </c>
      <c r="E20" s="14" t="n">
        <f aca="false">SUMIF(Transactions!$A$2:$A$634, A20, Transactions!$C$2:$C$634)</f>
        <v>378.47</v>
      </c>
      <c r="F20" s="0" t="n">
        <f aca="false">6-MIN(5, MAX(1, CEILING(PERCENTRANK($C$4:$C$123, C20, 4)*5, 1)))</f>
        <v>3</v>
      </c>
      <c r="G20" s="0" t="n">
        <f aca="false">MIN(5, MAX(1, CEILING(PERCENTRANK($D$4:$D$123, D20, 4)*5, 1)))</f>
        <v>2</v>
      </c>
      <c r="H20" s="0" t="n">
        <f aca="false">MIN(5, MAX(1, CEILING(PERCENTRANK($E$4:$E$123, E20, 4)*5, 1)))</f>
        <v>3</v>
      </c>
      <c r="I20" s="0" t="str">
        <f aca="false">F20 &amp; G20 &amp; H20</f>
        <v>323</v>
      </c>
      <c r="J20" s="0" t="str">
        <f aca="false">IFERROR(VLOOKUP(I20, SegmentMap!$A:$B, 2, FALSE()), "Other")</f>
        <v>Other</v>
      </c>
    </row>
    <row r="21" customFormat="false" ht="15" hidden="false" customHeight="false" outlineLevel="0" collapsed="false">
      <c r="A21" s="0" t="s">
        <v>69</v>
      </c>
      <c r="B21" s="13" t="n">
        <f aca="false">SUMPRODUCT(MAX((Transactions!$A$2:$A$634=A21)*Transactions!$B$2:$B$634))</f>
        <v>45990</v>
      </c>
      <c r="C21" s="0" t="n">
        <f aca="false">$E$1 - B21</f>
        <v>162</v>
      </c>
      <c r="D21" s="0" t="n">
        <f aca="false">COUNTIF(Transactions!$A$2:$A$634, A21)</f>
        <v>8</v>
      </c>
      <c r="E21" s="14" t="n">
        <f aca="false">SUMIF(Transactions!$A$2:$A$634, A21, Transactions!$C$2:$C$634)</f>
        <v>809.84</v>
      </c>
      <c r="F21" s="0" t="n">
        <f aca="false">6-MIN(5, MAX(1, CEILING(PERCENTRANK($C$4:$C$123, C21, 4)*5, 1)))</f>
        <v>2</v>
      </c>
      <c r="G21" s="0" t="n">
        <f aca="false">MIN(5, MAX(1, CEILING(PERCENTRANK($D$4:$D$123, D21, 4)*5, 1)))</f>
        <v>4</v>
      </c>
      <c r="H21" s="0" t="n">
        <f aca="false">MIN(5, MAX(1, CEILING(PERCENTRANK($E$4:$E$123, E21, 4)*5, 1)))</f>
        <v>4</v>
      </c>
      <c r="I21" s="0" t="str">
        <f aca="false">F21 &amp; G21 &amp; H21</f>
        <v>244</v>
      </c>
      <c r="J21" s="0" t="str">
        <f aca="false">IFERROR(VLOOKUP(I21, SegmentMap!$A:$B, 2, FALSE()), "Other")</f>
        <v>Other</v>
      </c>
    </row>
    <row r="22" customFormat="false" ht="15" hidden="false" customHeight="false" outlineLevel="0" collapsed="false">
      <c r="A22" s="0" t="s">
        <v>99</v>
      </c>
      <c r="B22" s="13" t="n">
        <f aca="false">SUMPRODUCT(MAX((Transactions!$A$2:$A$634=A22)*Transactions!$B$2:$B$634))</f>
        <v>46128</v>
      </c>
      <c r="C22" s="0" t="n">
        <f aca="false">$E$1 - B22</f>
        <v>24</v>
      </c>
      <c r="D22" s="0" t="n">
        <f aca="false">COUNTIF(Transactions!$A$2:$A$634, A22)</f>
        <v>2</v>
      </c>
      <c r="E22" s="14" t="n">
        <f aca="false">SUMIF(Transactions!$A$2:$A$634, A22, Transactions!$C$2:$C$634)</f>
        <v>131.78</v>
      </c>
      <c r="F22" s="0" t="n">
        <f aca="false">6-MIN(5, MAX(1, CEILING(PERCENTRANK($C$4:$C$123, C22, 4)*5, 1)))</f>
        <v>4</v>
      </c>
      <c r="G22" s="0" t="n">
        <f aca="false">MIN(5, MAX(1, CEILING(PERCENTRANK($D$4:$D$123, D22, 4)*5, 1)))</f>
        <v>1</v>
      </c>
      <c r="H22" s="0" t="n">
        <f aca="false">MIN(5, MAX(1, CEILING(PERCENTRANK($E$4:$E$123, E22, 4)*5, 1)))</f>
        <v>2</v>
      </c>
      <c r="I22" s="0" t="str">
        <f aca="false">F22 &amp; G22 &amp; H22</f>
        <v>412</v>
      </c>
      <c r="J22" s="0" t="str">
        <f aca="false">IFERROR(VLOOKUP(I22, SegmentMap!$A:$B, 2, FALSE()), "Other")</f>
        <v>Other</v>
      </c>
    </row>
    <row r="23" customFormat="false" ht="15" hidden="false" customHeight="false" outlineLevel="0" collapsed="false">
      <c r="A23" s="0" t="s">
        <v>46</v>
      </c>
      <c r="B23" s="13" t="n">
        <f aca="false">SUMPRODUCT(MAX((Transactions!$A$2:$A$634=A23)*Transactions!$B$2:$B$634))</f>
        <v>46138</v>
      </c>
      <c r="C23" s="0" t="n">
        <f aca="false">$E$1 - B23</f>
        <v>14</v>
      </c>
      <c r="D23" s="0" t="n">
        <f aca="false">COUNTIF(Transactions!$A$2:$A$634, A23)</f>
        <v>11</v>
      </c>
      <c r="E23" s="14" t="n">
        <f aca="false">SUMIF(Transactions!$A$2:$A$634, A23, Transactions!$C$2:$C$634)</f>
        <v>1256.6</v>
      </c>
      <c r="F23" s="0" t="n">
        <f aca="false">6-MIN(5, MAX(1, CEILING(PERCENTRANK($C$4:$C$123, C23, 4)*5, 1)))</f>
        <v>5</v>
      </c>
      <c r="G23" s="0" t="n">
        <f aca="false">MIN(5, MAX(1, CEILING(PERCENTRANK($D$4:$D$123, D23, 4)*5, 1)))</f>
        <v>5</v>
      </c>
      <c r="H23" s="0" t="n">
        <f aca="false">MIN(5, MAX(1, CEILING(PERCENTRANK($E$4:$E$123, E23, 4)*5, 1)))</f>
        <v>5</v>
      </c>
      <c r="I23" s="0" t="str">
        <f aca="false">F23 &amp; G23 &amp; H23</f>
        <v>555</v>
      </c>
      <c r="J23" s="0" t="str">
        <f aca="false">IFERROR(VLOOKUP(I23, SegmentMap!$A:$B, 2, FALSE()), "Other")</f>
        <v>Champion</v>
      </c>
    </row>
    <row r="24" customFormat="false" ht="15" hidden="false" customHeight="false" outlineLevel="0" collapsed="false">
      <c r="A24" s="0" t="s">
        <v>95</v>
      </c>
      <c r="B24" s="13" t="n">
        <f aca="false">SUMPRODUCT(MAX((Transactions!$A$2:$A$634=A24)*Transactions!$B$2:$B$634))</f>
        <v>45869</v>
      </c>
      <c r="C24" s="0" t="n">
        <f aca="false">$E$1 - B24</f>
        <v>283</v>
      </c>
      <c r="D24" s="0" t="n">
        <f aca="false">COUNTIF(Transactions!$A$2:$A$634, A24)</f>
        <v>4</v>
      </c>
      <c r="E24" s="14" t="n">
        <f aca="false">SUMIF(Transactions!$A$2:$A$634, A24, Transactions!$C$2:$C$634)</f>
        <v>817.99</v>
      </c>
      <c r="F24" s="0" t="n">
        <f aca="false">6-MIN(5, MAX(1, CEILING(PERCENTRANK($C$4:$C$123, C24, 4)*5, 1)))</f>
        <v>1</v>
      </c>
      <c r="G24" s="0" t="n">
        <f aca="false">MIN(5, MAX(1, CEILING(PERCENTRANK($D$4:$D$123, D24, 4)*5, 1)))</f>
        <v>2</v>
      </c>
      <c r="H24" s="0" t="n">
        <f aca="false">MIN(5, MAX(1, CEILING(PERCENTRANK($E$4:$E$123, E24, 4)*5, 1)))</f>
        <v>4</v>
      </c>
      <c r="I24" s="0" t="str">
        <f aca="false">F24 &amp; G24 &amp; H24</f>
        <v>124</v>
      </c>
      <c r="J24" s="0" t="str">
        <f aca="false">IFERROR(VLOOKUP(I24, SegmentMap!$A:$B, 2, FALSE()), "Other")</f>
        <v>Other</v>
      </c>
    </row>
    <row r="25" customFormat="false" ht="15" hidden="false" customHeight="false" outlineLevel="0" collapsed="false">
      <c r="A25" s="0" t="s">
        <v>63</v>
      </c>
      <c r="B25" s="13" t="n">
        <f aca="false">SUMPRODUCT(MAX((Transactions!$A$2:$A$634=A25)*Transactions!$B$2:$B$634))</f>
        <v>45960</v>
      </c>
      <c r="C25" s="0" t="n">
        <f aca="false">$E$1 - B25</f>
        <v>192</v>
      </c>
      <c r="D25" s="0" t="n">
        <f aca="false">COUNTIF(Transactions!$A$2:$A$634, A25)</f>
        <v>5</v>
      </c>
      <c r="E25" s="14" t="n">
        <f aca="false">SUMIF(Transactions!$A$2:$A$634, A25, Transactions!$C$2:$C$634)</f>
        <v>279.15</v>
      </c>
      <c r="F25" s="0" t="n">
        <f aca="false">6-MIN(5, MAX(1, CEILING(PERCENTRANK($C$4:$C$123, C25, 4)*5, 1)))</f>
        <v>2</v>
      </c>
      <c r="G25" s="0" t="n">
        <f aca="false">MIN(5, MAX(1, CEILING(PERCENTRANK($D$4:$D$123, D25, 4)*5, 1)))</f>
        <v>3</v>
      </c>
      <c r="H25" s="0" t="n">
        <f aca="false">MIN(5, MAX(1, CEILING(PERCENTRANK($E$4:$E$123, E25, 4)*5, 1)))</f>
        <v>2</v>
      </c>
      <c r="I25" s="0" t="str">
        <f aca="false">F25 &amp; G25 &amp; H25</f>
        <v>232</v>
      </c>
      <c r="J25" s="0" t="str">
        <f aca="false">IFERROR(VLOOKUP(I25, SegmentMap!$A:$B, 2, FALSE()), "Other")</f>
        <v>Other</v>
      </c>
    </row>
    <row r="26" customFormat="false" ht="15" hidden="false" customHeight="false" outlineLevel="0" collapsed="false">
      <c r="A26" s="0" t="s">
        <v>81</v>
      </c>
      <c r="B26" s="13" t="n">
        <f aca="false">SUMPRODUCT(MAX((Transactions!$A$2:$A$634=A26)*Transactions!$B$2:$B$634))</f>
        <v>46134</v>
      </c>
      <c r="C26" s="0" t="n">
        <f aca="false">$E$1 - B26</f>
        <v>18</v>
      </c>
      <c r="D26" s="0" t="n">
        <f aca="false">COUNTIF(Transactions!$A$2:$A$634, A26)</f>
        <v>9</v>
      </c>
      <c r="E26" s="14" t="n">
        <f aca="false">SUMIF(Transactions!$A$2:$A$634, A26, Transactions!$C$2:$C$634)</f>
        <v>2228.24</v>
      </c>
      <c r="F26" s="0" t="n">
        <f aca="false">6-MIN(5, MAX(1, CEILING(PERCENTRANK($C$4:$C$123, C26, 4)*5, 1)))</f>
        <v>5</v>
      </c>
      <c r="G26" s="0" t="n">
        <f aca="false">MIN(5, MAX(1, CEILING(PERCENTRANK($D$4:$D$123, D26, 4)*5, 1)))</f>
        <v>5</v>
      </c>
      <c r="H26" s="0" t="n">
        <f aca="false">MIN(5, MAX(1, CEILING(PERCENTRANK($E$4:$E$123, E26, 4)*5, 1)))</f>
        <v>5</v>
      </c>
      <c r="I26" s="0" t="str">
        <f aca="false">F26 &amp; G26 &amp; H26</f>
        <v>555</v>
      </c>
      <c r="J26" s="0" t="str">
        <f aca="false">IFERROR(VLOOKUP(I26, SegmentMap!$A:$B, 2, FALSE()), "Other")</f>
        <v>Champion</v>
      </c>
    </row>
    <row r="27" customFormat="false" ht="15" hidden="false" customHeight="false" outlineLevel="0" collapsed="false">
      <c r="A27" s="0" t="s">
        <v>72</v>
      </c>
      <c r="B27" s="13" t="n">
        <f aca="false">SUMPRODUCT(MAX((Transactions!$A$2:$A$634=A27)*Transactions!$B$2:$B$634))</f>
        <v>46104</v>
      </c>
      <c r="C27" s="0" t="n">
        <f aca="false">$E$1 - B27</f>
        <v>48</v>
      </c>
      <c r="D27" s="0" t="n">
        <f aca="false">COUNTIF(Transactions!$A$2:$A$634, A27)</f>
        <v>8</v>
      </c>
      <c r="E27" s="14" t="n">
        <f aca="false">SUMIF(Transactions!$A$2:$A$634, A27, Transactions!$C$2:$C$634)</f>
        <v>674.08</v>
      </c>
      <c r="F27" s="0" t="n">
        <f aca="false">6-MIN(5, MAX(1, CEILING(PERCENTRANK($C$4:$C$123, C27, 4)*5, 1)))</f>
        <v>4</v>
      </c>
      <c r="G27" s="0" t="n">
        <f aca="false">MIN(5, MAX(1, CEILING(PERCENTRANK($D$4:$D$123, D27, 4)*5, 1)))</f>
        <v>4</v>
      </c>
      <c r="H27" s="0" t="n">
        <f aca="false">MIN(5, MAX(1, CEILING(PERCENTRANK($E$4:$E$123, E27, 4)*5, 1)))</f>
        <v>4</v>
      </c>
      <c r="I27" s="0" t="str">
        <f aca="false">F27 &amp; G27 &amp; H27</f>
        <v>444</v>
      </c>
      <c r="J27" s="0" t="str">
        <f aca="false">IFERROR(VLOOKUP(I27, SegmentMap!$A:$B, 2, FALSE()), "Other")</f>
        <v>Loyal</v>
      </c>
    </row>
    <row r="28" customFormat="false" ht="15" hidden="false" customHeight="false" outlineLevel="0" collapsed="false">
      <c r="A28" s="0" t="s">
        <v>109</v>
      </c>
      <c r="B28" s="13" t="n">
        <f aca="false">SUMPRODUCT(MAX((Transactions!$A$2:$A$634=A28)*Transactions!$B$2:$B$634))</f>
        <v>45889</v>
      </c>
      <c r="C28" s="0" t="n">
        <f aca="false">$E$1 - B28</f>
        <v>263</v>
      </c>
      <c r="D28" s="0" t="n">
        <f aca="false">COUNTIF(Transactions!$A$2:$A$634, A28)</f>
        <v>5</v>
      </c>
      <c r="E28" s="14" t="n">
        <f aca="false">SUMIF(Transactions!$A$2:$A$634, A28, Transactions!$C$2:$C$634)</f>
        <v>803.9</v>
      </c>
      <c r="F28" s="0" t="n">
        <f aca="false">6-MIN(5, MAX(1, CEILING(PERCENTRANK($C$4:$C$123, C28, 4)*5, 1)))</f>
        <v>2</v>
      </c>
      <c r="G28" s="0" t="n">
        <f aca="false">MIN(5, MAX(1, CEILING(PERCENTRANK($D$4:$D$123, D28, 4)*5, 1)))</f>
        <v>3</v>
      </c>
      <c r="H28" s="0" t="n">
        <f aca="false">MIN(5, MAX(1, CEILING(PERCENTRANK($E$4:$E$123, E28, 4)*5, 1)))</f>
        <v>4</v>
      </c>
      <c r="I28" s="0" t="str">
        <f aca="false">F28 &amp; G28 &amp; H28</f>
        <v>234</v>
      </c>
      <c r="J28" s="0" t="str">
        <f aca="false">IFERROR(VLOOKUP(I28, SegmentMap!$A:$B, 2, FALSE()), "Other")</f>
        <v>Other</v>
      </c>
    </row>
    <row r="29" customFormat="false" ht="15" hidden="false" customHeight="false" outlineLevel="0" collapsed="false">
      <c r="A29" s="0" t="s">
        <v>149</v>
      </c>
      <c r="B29" s="13" t="n">
        <f aca="false">SUMPRODUCT(MAX((Transactions!$A$2:$A$634=A29)*Transactions!$B$2:$B$634))</f>
        <v>46040</v>
      </c>
      <c r="C29" s="0" t="n">
        <f aca="false">$E$1 - B29</f>
        <v>112</v>
      </c>
      <c r="D29" s="0" t="n">
        <f aca="false">COUNTIF(Transactions!$A$2:$A$634, A29)</f>
        <v>2</v>
      </c>
      <c r="E29" s="14" t="n">
        <f aca="false">SUMIF(Transactions!$A$2:$A$634, A29, Transactions!$C$2:$C$634)</f>
        <v>192.27</v>
      </c>
      <c r="F29" s="0" t="n">
        <f aca="false">6-MIN(5, MAX(1, CEILING(PERCENTRANK($C$4:$C$123, C29, 4)*5, 1)))</f>
        <v>3</v>
      </c>
      <c r="G29" s="0" t="n">
        <f aca="false">MIN(5, MAX(1, CEILING(PERCENTRANK($D$4:$D$123, D29, 4)*5, 1)))</f>
        <v>1</v>
      </c>
      <c r="H29" s="0" t="n">
        <f aca="false">MIN(5, MAX(1, CEILING(PERCENTRANK($E$4:$E$123, E29, 4)*5, 1)))</f>
        <v>2</v>
      </c>
      <c r="I29" s="0" t="str">
        <f aca="false">F29 &amp; G29 &amp; H29</f>
        <v>312</v>
      </c>
      <c r="J29" s="0" t="str">
        <f aca="false">IFERROR(VLOOKUP(I29, SegmentMap!$A:$B, 2, FALSE()), "Other")</f>
        <v>Promising</v>
      </c>
    </row>
    <row r="30" customFormat="false" ht="15" hidden="false" customHeight="false" outlineLevel="0" collapsed="false">
      <c r="A30" s="0" t="s">
        <v>48</v>
      </c>
      <c r="B30" s="13" t="n">
        <f aca="false">SUMPRODUCT(MAX((Transactions!$A$2:$A$634=A30)*Transactions!$B$2:$B$634))</f>
        <v>46122</v>
      </c>
      <c r="C30" s="0" t="n">
        <f aca="false">$E$1 - B30</f>
        <v>30</v>
      </c>
      <c r="D30" s="0" t="n">
        <f aca="false">COUNTIF(Transactions!$A$2:$A$634, A30)</f>
        <v>8</v>
      </c>
      <c r="E30" s="14" t="n">
        <f aca="false">SUMIF(Transactions!$A$2:$A$634, A30, Transactions!$C$2:$C$634)</f>
        <v>2012.77</v>
      </c>
      <c r="F30" s="0" t="n">
        <f aca="false">6-MIN(5, MAX(1, CEILING(PERCENTRANK($C$4:$C$123, C30, 4)*5, 1)))</f>
        <v>4</v>
      </c>
      <c r="G30" s="0" t="n">
        <f aca="false">MIN(5, MAX(1, CEILING(PERCENTRANK($D$4:$D$123, D30, 4)*5, 1)))</f>
        <v>4</v>
      </c>
      <c r="H30" s="0" t="n">
        <f aca="false">MIN(5, MAX(1, CEILING(PERCENTRANK($E$4:$E$123, E30, 4)*5, 1)))</f>
        <v>5</v>
      </c>
      <c r="I30" s="0" t="str">
        <f aca="false">F30 &amp; G30 &amp; H30</f>
        <v>445</v>
      </c>
      <c r="J30" s="0" t="str">
        <f aca="false">IFERROR(VLOOKUP(I30, SegmentMap!$A:$B, 2, FALSE()), "Other")</f>
        <v>Other</v>
      </c>
    </row>
    <row r="31" customFormat="false" ht="15" hidden="false" customHeight="false" outlineLevel="0" collapsed="false">
      <c r="A31" s="0" t="s">
        <v>40</v>
      </c>
      <c r="B31" s="13" t="n">
        <f aca="false">SUMPRODUCT(MAX((Transactions!$A$2:$A$634=A31)*Transactions!$B$2:$B$634))</f>
        <v>46102</v>
      </c>
      <c r="C31" s="0" t="n">
        <f aca="false">$E$1 - B31</f>
        <v>50</v>
      </c>
      <c r="D31" s="0" t="n">
        <f aca="false">COUNTIF(Transactions!$A$2:$A$634, A31)</f>
        <v>10</v>
      </c>
      <c r="E31" s="14" t="n">
        <f aca="false">SUMIF(Transactions!$A$2:$A$634, A31, Transactions!$C$2:$C$634)</f>
        <v>557.61</v>
      </c>
      <c r="F31" s="0" t="n">
        <f aca="false">6-MIN(5, MAX(1, CEILING(PERCENTRANK($C$4:$C$123, C31, 4)*5, 1)))</f>
        <v>4</v>
      </c>
      <c r="G31" s="0" t="n">
        <f aca="false">MIN(5, MAX(1, CEILING(PERCENTRANK($D$4:$D$123, D31, 4)*5, 1)))</f>
        <v>5</v>
      </c>
      <c r="H31" s="0" t="n">
        <f aca="false">MIN(5, MAX(1, CEILING(PERCENTRANK($E$4:$E$123, E31, 4)*5, 1)))</f>
        <v>3</v>
      </c>
      <c r="I31" s="0" t="str">
        <f aca="false">F31 &amp; G31 &amp; H31</f>
        <v>453</v>
      </c>
      <c r="J31" s="0" t="str">
        <f aca="false">IFERROR(VLOOKUP(I31, SegmentMap!$A:$B, 2, FALSE()), "Other")</f>
        <v>Loyal</v>
      </c>
    </row>
    <row r="32" customFormat="false" ht="15" hidden="false" customHeight="false" outlineLevel="0" collapsed="false">
      <c r="A32" s="0" t="s">
        <v>146</v>
      </c>
      <c r="B32" s="13" t="n">
        <f aca="false">SUMPRODUCT(MAX((Transactions!$A$2:$A$634=A32)*Transactions!$B$2:$B$634))</f>
        <v>45985</v>
      </c>
      <c r="C32" s="0" t="n">
        <f aca="false">$E$1 - B32</f>
        <v>167</v>
      </c>
      <c r="D32" s="0" t="n">
        <f aca="false">COUNTIF(Transactions!$A$2:$A$634, A32)</f>
        <v>4</v>
      </c>
      <c r="E32" s="14" t="n">
        <f aca="false">SUMIF(Transactions!$A$2:$A$634, A32, Transactions!$C$2:$C$634)</f>
        <v>376.3</v>
      </c>
      <c r="F32" s="0" t="n">
        <f aca="false">6-MIN(5, MAX(1, CEILING(PERCENTRANK($C$4:$C$123, C32, 4)*5, 1)))</f>
        <v>2</v>
      </c>
      <c r="G32" s="0" t="n">
        <f aca="false">MIN(5, MAX(1, CEILING(PERCENTRANK($D$4:$D$123, D32, 4)*5, 1)))</f>
        <v>2</v>
      </c>
      <c r="H32" s="0" t="n">
        <f aca="false">MIN(5, MAX(1, CEILING(PERCENTRANK($E$4:$E$123, E32, 4)*5, 1)))</f>
        <v>3</v>
      </c>
      <c r="I32" s="0" t="str">
        <f aca="false">F32 &amp; G32 &amp; H32</f>
        <v>223</v>
      </c>
      <c r="J32" s="0" t="str">
        <f aca="false">IFERROR(VLOOKUP(I32, SegmentMap!$A:$B, 2, FALSE()), "Other")</f>
        <v>Other</v>
      </c>
    </row>
    <row r="33" customFormat="false" ht="15" hidden="false" customHeight="false" outlineLevel="0" collapsed="false">
      <c r="A33" s="0" t="s">
        <v>101</v>
      </c>
      <c r="B33" s="13" t="n">
        <f aca="false">SUMPRODUCT(MAX((Transactions!$A$2:$A$634=A33)*Transactions!$B$2:$B$634))</f>
        <v>45913</v>
      </c>
      <c r="C33" s="0" t="n">
        <f aca="false">$E$1 - B33</f>
        <v>239</v>
      </c>
      <c r="D33" s="0" t="n">
        <f aca="false">COUNTIF(Transactions!$A$2:$A$634, A33)</f>
        <v>5</v>
      </c>
      <c r="E33" s="14" t="n">
        <f aca="false">SUMIF(Transactions!$A$2:$A$634, A33, Transactions!$C$2:$C$634)</f>
        <v>772.33</v>
      </c>
      <c r="F33" s="0" t="n">
        <f aca="false">6-MIN(5, MAX(1, CEILING(PERCENTRANK($C$4:$C$123, C33, 4)*5, 1)))</f>
        <v>2</v>
      </c>
      <c r="G33" s="0" t="n">
        <f aca="false">MIN(5, MAX(1, CEILING(PERCENTRANK($D$4:$D$123, D33, 4)*5, 1)))</f>
        <v>3</v>
      </c>
      <c r="H33" s="0" t="n">
        <f aca="false">MIN(5, MAX(1, CEILING(PERCENTRANK($E$4:$E$123, E33, 4)*5, 1)))</f>
        <v>4</v>
      </c>
      <c r="I33" s="0" t="str">
        <f aca="false">F33 &amp; G33 &amp; H33</f>
        <v>234</v>
      </c>
      <c r="J33" s="0" t="str">
        <f aca="false">IFERROR(VLOOKUP(I33, SegmentMap!$A:$B, 2, FALSE()), "Other")</f>
        <v>Other</v>
      </c>
    </row>
    <row r="34" customFormat="false" ht="15" hidden="false" customHeight="false" outlineLevel="0" collapsed="false">
      <c r="A34" s="0" t="s">
        <v>143</v>
      </c>
      <c r="B34" s="13" t="n">
        <f aca="false">SUMPRODUCT(MAX((Transactions!$A$2:$A$634=A34)*Transactions!$B$2:$B$634))</f>
        <v>45990</v>
      </c>
      <c r="C34" s="0" t="n">
        <f aca="false">$E$1 - B34</f>
        <v>162</v>
      </c>
      <c r="D34" s="0" t="n">
        <f aca="false">COUNTIF(Transactions!$A$2:$A$634, A34)</f>
        <v>3</v>
      </c>
      <c r="E34" s="14" t="n">
        <f aca="false">SUMIF(Transactions!$A$2:$A$634, A34, Transactions!$C$2:$C$634)</f>
        <v>191.27</v>
      </c>
      <c r="F34" s="0" t="n">
        <f aca="false">6-MIN(5, MAX(1, CEILING(PERCENTRANK($C$4:$C$123, C34, 4)*5, 1)))</f>
        <v>2</v>
      </c>
      <c r="G34" s="0" t="n">
        <f aca="false">MIN(5, MAX(1, CEILING(PERCENTRANK($D$4:$D$123, D34, 4)*5, 1)))</f>
        <v>2</v>
      </c>
      <c r="H34" s="0" t="n">
        <f aca="false">MIN(5, MAX(1, CEILING(PERCENTRANK($E$4:$E$123, E34, 4)*5, 1)))</f>
        <v>2</v>
      </c>
      <c r="I34" s="0" t="str">
        <f aca="false">F34 &amp; G34 &amp; H34</f>
        <v>222</v>
      </c>
      <c r="J34" s="0" t="str">
        <f aca="false">IFERROR(VLOOKUP(I34, SegmentMap!$A:$B, 2, FALSE()), "Other")</f>
        <v>Other</v>
      </c>
    </row>
    <row r="35" customFormat="false" ht="15" hidden="false" customHeight="false" outlineLevel="0" collapsed="false">
      <c r="A35" s="0" t="s">
        <v>145</v>
      </c>
      <c r="B35" s="13" t="n">
        <f aca="false">SUMPRODUCT(MAX((Transactions!$A$2:$A$634=A35)*Transactions!$B$2:$B$634))</f>
        <v>45993</v>
      </c>
      <c r="C35" s="0" t="n">
        <f aca="false">$E$1 - B35</f>
        <v>159</v>
      </c>
      <c r="D35" s="0" t="n">
        <f aca="false">COUNTIF(Transactions!$A$2:$A$634, A35)</f>
        <v>3</v>
      </c>
      <c r="E35" s="14" t="n">
        <f aca="false">SUMIF(Transactions!$A$2:$A$634, A35, Transactions!$C$2:$C$634)</f>
        <v>72.98</v>
      </c>
      <c r="F35" s="0" t="n">
        <f aca="false">6-MIN(5, MAX(1, CEILING(PERCENTRANK($C$4:$C$123, C35, 4)*5, 1)))</f>
        <v>2</v>
      </c>
      <c r="G35" s="0" t="n">
        <f aca="false">MIN(5, MAX(1, CEILING(PERCENTRANK($D$4:$D$123, D35, 4)*5, 1)))</f>
        <v>2</v>
      </c>
      <c r="H35" s="0" t="n">
        <f aca="false">MIN(5, MAX(1, CEILING(PERCENTRANK($E$4:$E$123, E35, 4)*5, 1)))</f>
        <v>1</v>
      </c>
      <c r="I35" s="0" t="str">
        <f aca="false">F35 &amp; G35 &amp; H35</f>
        <v>221</v>
      </c>
      <c r="J35" s="0" t="str">
        <f aca="false">IFERROR(VLOOKUP(I35, SegmentMap!$A:$B, 2, FALSE()), "Other")</f>
        <v>Other</v>
      </c>
    </row>
    <row r="36" customFormat="false" ht="15" hidden="false" customHeight="false" outlineLevel="0" collapsed="false">
      <c r="A36" s="0" t="s">
        <v>51</v>
      </c>
      <c r="B36" s="13" t="n">
        <f aca="false">SUMPRODUCT(MAX((Transactions!$A$2:$A$634=A36)*Transactions!$B$2:$B$634))</f>
        <v>46109</v>
      </c>
      <c r="C36" s="0" t="n">
        <f aca="false">$E$1 - B36</f>
        <v>43</v>
      </c>
      <c r="D36" s="0" t="n">
        <f aca="false">COUNTIF(Transactions!$A$2:$A$634, A36)</f>
        <v>8</v>
      </c>
      <c r="E36" s="14" t="n">
        <f aca="false">SUMIF(Transactions!$A$2:$A$634, A36, Transactions!$C$2:$C$634)</f>
        <v>390.98</v>
      </c>
      <c r="F36" s="0" t="n">
        <f aca="false">6-MIN(5, MAX(1, CEILING(PERCENTRANK($C$4:$C$123, C36, 4)*5, 1)))</f>
        <v>4</v>
      </c>
      <c r="G36" s="0" t="n">
        <f aca="false">MIN(5, MAX(1, CEILING(PERCENTRANK($D$4:$D$123, D36, 4)*5, 1)))</f>
        <v>4</v>
      </c>
      <c r="H36" s="0" t="n">
        <f aca="false">MIN(5, MAX(1, CEILING(PERCENTRANK($E$4:$E$123, E36, 4)*5, 1)))</f>
        <v>3</v>
      </c>
      <c r="I36" s="0" t="str">
        <f aca="false">F36 &amp; G36 &amp; H36</f>
        <v>443</v>
      </c>
      <c r="J36" s="0" t="str">
        <f aca="false">IFERROR(VLOOKUP(I36, SegmentMap!$A:$B, 2, FALSE()), "Other")</f>
        <v>Loyal</v>
      </c>
    </row>
    <row r="37" customFormat="false" ht="15" hidden="false" customHeight="false" outlineLevel="0" collapsed="false">
      <c r="A37" s="0" t="s">
        <v>91</v>
      </c>
      <c r="B37" s="13" t="n">
        <f aca="false">SUMPRODUCT(MAX((Transactions!$A$2:$A$634=A37)*Transactions!$B$2:$B$634))</f>
        <v>46008</v>
      </c>
      <c r="C37" s="0" t="n">
        <f aca="false">$E$1 - B37</f>
        <v>144</v>
      </c>
      <c r="D37" s="0" t="n">
        <f aca="false">COUNTIF(Transactions!$A$2:$A$634, A37)</f>
        <v>2</v>
      </c>
      <c r="E37" s="14" t="n">
        <f aca="false">SUMIF(Transactions!$A$2:$A$634, A37, Transactions!$C$2:$C$634)</f>
        <v>129.45</v>
      </c>
      <c r="F37" s="0" t="n">
        <f aca="false">6-MIN(5, MAX(1, CEILING(PERCENTRANK($C$4:$C$123, C37, 4)*5, 1)))</f>
        <v>3</v>
      </c>
      <c r="G37" s="0" t="n">
        <f aca="false">MIN(5, MAX(1, CEILING(PERCENTRANK($D$4:$D$123, D37, 4)*5, 1)))</f>
        <v>1</v>
      </c>
      <c r="H37" s="0" t="n">
        <f aca="false">MIN(5, MAX(1, CEILING(PERCENTRANK($E$4:$E$123, E37, 4)*5, 1)))</f>
        <v>2</v>
      </c>
      <c r="I37" s="0" t="str">
        <f aca="false">F37 &amp; G37 &amp; H37</f>
        <v>312</v>
      </c>
      <c r="J37" s="0" t="str">
        <f aca="false">IFERROR(VLOOKUP(I37, SegmentMap!$A:$B, 2, FALSE()), "Other")</f>
        <v>Promising</v>
      </c>
    </row>
    <row r="38" customFormat="false" ht="15" hidden="false" customHeight="false" outlineLevel="0" collapsed="false">
      <c r="A38" s="0" t="s">
        <v>123</v>
      </c>
      <c r="B38" s="13" t="n">
        <f aca="false">SUMPRODUCT(MAX((Transactions!$A$2:$A$634=A38)*Transactions!$B$2:$B$634))</f>
        <v>45942</v>
      </c>
      <c r="C38" s="0" t="n">
        <f aca="false">$E$1 - B38</f>
        <v>210</v>
      </c>
      <c r="D38" s="0" t="n">
        <f aca="false">COUNTIF(Transactions!$A$2:$A$634, A38)</f>
        <v>6</v>
      </c>
      <c r="E38" s="14" t="n">
        <f aca="false">SUMIF(Transactions!$A$2:$A$634, A38, Transactions!$C$2:$C$634)</f>
        <v>406.12</v>
      </c>
      <c r="F38" s="0" t="n">
        <f aca="false">6-MIN(5, MAX(1, CEILING(PERCENTRANK($C$4:$C$123, C38, 4)*5, 1)))</f>
        <v>2</v>
      </c>
      <c r="G38" s="0" t="n">
        <f aca="false">MIN(5, MAX(1, CEILING(PERCENTRANK($D$4:$D$123, D38, 4)*5, 1)))</f>
        <v>3</v>
      </c>
      <c r="H38" s="0" t="n">
        <f aca="false">MIN(5, MAX(1, CEILING(PERCENTRANK($E$4:$E$123, E38, 4)*5, 1)))</f>
        <v>3</v>
      </c>
      <c r="I38" s="0" t="str">
        <f aca="false">F38 &amp; G38 &amp; H38</f>
        <v>233</v>
      </c>
      <c r="J38" s="0" t="str">
        <f aca="false">IFERROR(VLOOKUP(I38, SegmentMap!$A:$B, 2, FALSE()), "Other")</f>
        <v>Other</v>
      </c>
    </row>
    <row r="39" customFormat="false" ht="15" hidden="false" customHeight="false" outlineLevel="0" collapsed="false">
      <c r="A39" s="0" t="s">
        <v>59</v>
      </c>
      <c r="B39" s="13" t="n">
        <f aca="false">SUMPRODUCT(MAX((Transactions!$A$2:$A$634=A39)*Transactions!$B$2:$B$634))</f>
        <v>46132</v>
      </c>
      <c r="C39" s="0" t="n">
        <f aca="false">$E$1 - B39</f>
        <v>20</v>
      </c>
      <c r="D39" s="0" t="n">
        <f aca="false">COUNTIF(Transactions!$A$2:$A$634, A39)</f>
        <v>9</v>
      </c>
      <c r="E39" s="14" t="n">
        <f aca="false">SUMIF(Transactions!$A$2:$A$634, A39, Transactions!$C$2:$C$634)</f>
        <v>748.98</v>
      </c>
      <c r="F39" s="0" t="n">
        <f aca="false">6-MIN(5, MAX(1, CEILING(PERCENTRANK($C$4:$C$123, C39, 4)*5, 1)))</f>
        <v>5</v>
      </c>
      <c r="G39" s="0" t="n">
        <f aca="false">MIN(5, MAX(1, CEILING(PERCENTRANK($D$4:$D$123, D39, 4)*5, 1)))</f>
        <v>5</v>
      </c>
      <c r="H39" s="0" t="n">
        <f aca="false">MIN(5, MAX(1, CEILING(PERCENTRANK($E$4:$E$123, E39, 4)*5, 1)))</f>
        <v>4</v>
      </c>
      <c r="I39" s="0" t="str">
        <f aca="false">F39 &amp; G39 &amp; H39</f>
        <v>554</v>
      </c>
      <c r="J39" s="0" t="str">
        <f aca="false">IFERROR(VLOOKUP(I39, SegmentMap!$A:$B, 2, FALSE()), "Other")</f>
        <v>Champion</v>
      </c>
    </row>
    <row r="40" customFormat="false" ht="15" hidden="false" customHeight="false" outlineLevel="0" collapsed="false">
      <c r="A40" s="0" t="s">
        <v>89</v>
      </c>
      <c r="B40" s="13" t="n">
        <f aca="false">SUMPRODUCT(MAX((Transactions!$A$2:$A$634=A40)*Transactions!$B$2:$B$634))</f>
        <v>46130</v>
      </c>
      <c r="C40" s="0" t="n">
        <f aca="false">$E$1 - B40</f>
        <v>22</v>
      </c>
      <c r="D40" s="0" t="n">
        <f aca="false">COUNTIF(Transactions!$A$2:$A$634, A40)</f>
        <v>1</v>
      </c>
      <c r="E40" s="14" t="n">
        <f aca="false">SUMIF(Transactions!$A$2:$A$634, A40, Transactions!$C$2:$C$634)</f>
        <v>64.13</v>
      </c>
      <c r="F40" s="0" t="n">
        <f aca="false">6-MIN(5, MAX(1, CEILING(PERCENTRANK($C$4:$C$123, C40, 4)*5, 1)))</f>
        <v>4</v>
      </c>
      <c r="G40" s="0" t="n">
        <f aca="false">MIN(5, MAX(1, CEILING(PERCENTRANK($D$4:$D$123, D40, 4)*5, 1)))</f>
        <v>1</v>
      </c>
      <c r="H40" s="0" t="n">
        <f aca="false">MIN(5, MAX(1, CEILING(PERCENTRANK($E$4:$E$123, E40, 4)*5, 1)))</f>
        <v>1</v>
      </c>
      <c r="I40" s="0" t="str">
        <f aca="false">F40 &amp; G40 &amp; H40</f>
        <v>411</v>
      </c>
      <c r="J40" s="0" t="str">
        <f aca="false">IFERROR(VLOOKUP(I40, SegmentMap!$A:$B, 2, FALSE()), "Other")</f>
        <v>New customer</v>
      </c>
    </row>
    <row r="41" customFormat="false" ht="15" hidden="false" customHeight="false" outlineLevel="0" collapsed="false">
      <c r="A41" s="0" t="s">
        <v>37</v>
      </c>
      <c r="B41" s="13" t="n">
        <f aca="false">SUMPRODUCT(MAX((Transactions!$A$2:$A$634=A41)*Transactions!$B$2:$B$634))</f>
        <v>45850</v>
      </c>
      <c r="C41" s="0" t="n">
        <f aca="false">$E$1 - B41</f>
        <v>302</v>
      </c>
      <c r="D41" s="0" t="n">
        <f aca="false">COUNTIF(Transactions!$A$2:$A$634, A41)</f>
        <v>6</v>
      </c>
      <c r="E41" s="14" t="n">
        <f aca="false">SUMIF(Transactions!$A$2:$A$634, A41, Transactions!$C$2:$C$634)</f>
        <v>804.71</v>
      </c>
      <c r="F41" s="0" t="n">
        <f aca="false">6-MIN(5, MAX(1, CEILING(PERCENTRANK($C$4:$C$123, C41, 4)*5, 1)))</f>
        <v>1</v>
      </c>
      <c r="G41" s="0" t="n">
        <f aca="false">MIN(5, MAX(1, CEILING(PERCENTRANK($D$4:$D$123, D41, 4)*5, 1)))</f>
        <v>3</v>
      </c>
      <c r="H41" s="0" t="n">
        <f aca="false">MIN(5, MAX(1, CEILING(PERCENTRANK($E$4:$E$123, E41, 4)*5, 1)))</f>
        <v>4</v>
      </c>
      <c r="I41" s="0" t="str">
        <f aca="false">F41 &amp; G41 &amp; H41</f>
        <v>134</v>
      </c>
      <c r="J41" s="0" t="str">
        <f aca="false">IFERROR(VLOOKUP(I41, SegmentMap!$A:$B, 2, FALSE()), "Other")</f>
        <v>Hibernating</v>
      </c>
    </row>
    <row r="42" customFormat="false" ht="15" hidden="false" customHeight="false" outlineLevel="0" collapsed="false">
      <c r="A42" s="0" t="s">
        <v>128</v>
      </c>
      <c r="B42" s="13" t="n">
        <f aca="false">SUMPRODUCT(MAX((Transactions!$A$2:$A$634=A42)*Transactions!$B$2:$B$634))</f>
        <v>46126</v>
      </c>
      <c r="C42" s="0" t="n">
        <f aca="false">$E$1 - B42</f>
        <v>26</v>
      </c>
      <c r="D42" s="0" t="n">
        <f aca="false">COUNTIF(Transactions!$A$2:$A$634, A42)</f>
        <v>7</v>
      </c>
      <c r="E42" s="14" t="n">
        <f aca="false">SUMIF(Transactions!$A$2:$A$634, A42, Transactions!$C$2:$C$634)</f>
        <v>852.72</v>
      </c>
      <c r="F42" s="0" t="n">
        <f aca="false">6-MIN(5, MAX(1, CEILING(PERCENTRANK($C$4:$C$123, C42, 4)*5, 1)))</f>
        <v>4</v>
      </c>
      <c r="G42" s="0" t="n">
        <f aca="false">MIN(5, MAX(1, CEILING(PERCENTRANK($D$4:$D$123, D42, 4)*5, 1)))</f>
        <v>4</v>
      </c>
      <c r="H42" s="0" t="n">
        <f aca="false">MIN(5, MAX(1, CEILING(PERCENTRANK($E$4:$E$123, E42, 4)*5, 1)))</f>
        <v>4</v>
      </c>
      <c r="I42" s="0" t="str">
        <f aca="false">F42 &amp; G42 &amp; H42</f>
        <v>444</v>
      </c>
      <c r="J42" s="0" t="str">
        <f aca="false">IFERROR(VLOOKUP(I42, SegmentMap!$A:$B, 2, FALSE()), "Other")</f>
        <v>Loyal</v>
      </c>
    </row>
    <row r="43" customFormat="false" ht="15" hidden="false" customHeight="false" outlineLevel="0" collapsed="false">
      <c r="A43" s="0" t="s">
        <v>49</v>
      </c>
      <c r="B43" s="13" t="n">
        <f aca="false">SUMPRODUCT(MAX((Transactions!$A$2:$A$634=A43)*Transactions!$B$2:$B$634))</f>
        <v>46076</v>
      </c>
      <c r="C43" s="0" t="n">
        <f aca="false">$E$1 - B43</f>
        <v>76</v>
      </c>
      <c r="D43" s="0" t="n">
        <f aca="false">COUNTIF(Transactions!$A$2:$A$634, A43)</f>
        <v>6</v>
      </c>
      <c r="E43" s="14" t="n">
        <f aca="false">SUMIF(Transactions!$A$2:$A$634, A43, Transactions!$C$2:$C$634)</f>
        <v>303.85</v>
      </c>
      <c r="F43" s="0" t="n">
        <f aca="false">6-MIN(5, MAX(1, CEILING(PERCENTRANK($C$4:$C$123, C43, 4)*5, 1)))</f>
        <v>3</v>
      </c>
      <c r="G43" s="0" t="n">
        <f aca="false">MIN(5, MAX(1, CEILING(PERCENTRANK($D$4:$D$123, D43, 4)*5, 1)))</f>
        <v>3</v>
      </c>
      <c r="H43" s="0" t="n">
        <f aca="false">MIN(5, MAX(1, CEILING(PERCENTRANK($E$4:$E$123, E43, 4)*5, 1)))</f>
        <v>3</v>
      </c>
      <c r="I43" s="0" t="str">
        <f aca="false">F43 &amp; G43 &amp; H43</f>
        <v>333</v>
      </c>
      <c r="J43" s="0" t="str">
        <f aca="false">IFERROR(VLOOKUP(I43, SegmentMap!$A:$B, 2, FALSE()), "Other")</f>
        <v>Other</v>
      </c>
    </row>
    <row r="44" customFormat="false" ht="15" hidden="false" customHeight="false" outlineLevel="0" collapsed="false">
      <c r="A44" s="0" t="s">
        <v>102</v>
      </c>
      <c r="B44" s="13" t="n">
        <f aca="false">SUMPRODUCT(MAX((Transactions!$A$2:$A$634=A44)*Transactions!$B$2:$B$634))</f>
        <v>45994</v>
      </c>
      <c r="C44" s="0" t="n">
        <f aca="false">$E$1 - B44</f>
        <v>158</v>
      </c>
      <c r="D44" s="0" t="n">
        <f aca="false">COUNTIF(Transactions!$A$2:$A$634, A44)</f>
        <v>5</v>
      </c>
      <c r="E44" s="14" t="n">
        <f aca="false">SUMIF(Transactions!$A$2:$A$634, A44, Transactions!$C$2:$C$634)</f>
        <v>290.05</v>
      </c>
      <c r="F44" s="0" t="n">
        <f aca="false">6-MIN(5, MAX(1, CEILING(PERCENTRANK($C$4:$C$123, C44, 4)*5, 1)))</f>
        <v>2</v>
      </c>
      <c r="G44" s="0" t="n">
        <f aca="false">MIN(5, MAX(1, CEILING(PERCENTRANK($D$4:$D$123, D44, 4)*5, 1)))</f>
        <v>3</v>
      </c>
      <c r="H44" s="0" t="n">
        <f aca="false">MIN(5, MAX(1, CEILING(PERCENTRANK($E$4:$E$123, E44, 4)*5, 1)))</f>
        <v>3</v>
      </c>
      <c r="I44" s="0" t="str">
        <f aca="false">F44 &amp; G44 &amp; H44</f>
        <v>233</v>
      </c>
      <c r="J44" s="0" t="str">
        <f aca="false">IFERROR(VLOOKUP(I44, SegmentMap!$A:$B, 2, FALSE()), "Other")</f>
        <v>Other</v>
      </c>
    </row>
    <row r="45" customFormat="false" ht="15" hidden="false" customHeight="false" outlineLevel="0" collapsed="false">
      <c r="A45" s="0" t="s">
        <v>88</v>
      </c>
      <c r="B45" s="13" t="n">
        <f aca="false">SUMPRODUCT(MAX((Transactions!$A$2:$A$634=A45)*Transactions!$B$2:$B$634))</f>
        <v>46015</v>
      </c>
      <c r="C45" s="0" t="n">
        <f aca="false">$E$1 - B45</f>
        <v>137</v>
      </c>
      <c r="D45" s="0" t="n">
        <f aca="false">COUNTIF(Transactions!$A$2:$A$634, A45)</f>
        <v>3</v>
      </c>
      <c r="E45" s="14" t="n">
        <f aca="false">SUMIF(Transactions!$A$2:$A$634, A45, Transactions!$C$2:$C$634)</f>
        <v>173.59</v>
      </c>
      <c r="F45" s="0" t="n">
        <f aca="false">6-MIN(5, MAX(1, CEILING(PERCENTRANK($C$4:$C$123, C45, 4)*5, 1)))</f>
        <v>3</v>
      </c>
      <c r="G45" s="0" t="n">
        <f aca="false">MIN(5, MAX(1, CEILING(PERCENTRANK($D$4:$D$123, D45, 4)*5, 1)))</f>
        <v>2</v>
      </c>
      <c r="H45" s="0" t="n">
        <f aca="false">MIN(5, MAX(1, CEILING(PERCENTRANK($E$4:$E$123, E45, 4)*5, 1)))</f>
        <v>2</v>
      </c>
      <c r="I45" s="0" t="str">
        <f aca="false">F45 &amp; G45 &amp; H45</f>
        <v>322</v>
      </c>
      <c r="J45" s="0" t="str">
        <f aca="false">IFERROR(VLOOKUP(I45, SegmentMap!$A:$B, 2, FALSE()), "Other")</f>
        <v>Other</v>
      </c>
    </row>
    <row r="46" customFormat="false" ht="15" hidden="false" customHeight="false" outlineLevel="0" collapsed="false">
      <c r="A46" s="0" t="s">
        <v>130</v>
      </c>
      <c r="B46" s="13" t="n">
        <f aca="false">SUMPRODUCT(MAX((Transactions!$A$2:$A$634=A46)*Transactions!$B$2:$B$634))</f>
        <v>46092</v>
      </c>
      <c r="C46" s="0" t="n">
        <f aca="false">$E$1 - B46</f>
        <v>60</v>
      </c>
      <c r="D46" s="0" t="n">
        <f aca="false">COUNTIF(Transactions!$A$2:$A$634, A46)</f>
        <v>2</v>
      </c>
      <c r="E46" s="14" t="n">
        <f aca="false">SUMIF(Transactions!$A$2:$A$634, A46, Transactions!$C$2:$C$634)</f>
        <v>239.97</v>
      </c>
      <c r="F46" s="0" t="n">
        <f aca="false">6-MIN(5, MAX(1, CEILING(PERCENTRANK($C$4:$C$123, C46, 4)*5, 1)))</f>
        <v>3</v>
      </c>
      <c r="G46" s="0" t="n">
        <f aca="false">MIN(5, MAX(1, CEILING(PERCENTRANK($D$4:$D$123, D46, 4)*5, 1)))</f>
        <v>1</v>
      </c>
      <c r="H46" s="0" t="n">
        <f aca="false">MIN(5, MAX(1, CEILING(PERCENTRANK($E$4:$E$123, E46, 4)*5, 1)))</f>
        <v>2</v>
      </c>
      <c r="I46" s="0" t="str">
        <f aca="false">F46 &amp; G46 &amp; H46</f>
        <v>312</v>
      </c>
      <c r="J46" s="0" t="str">
        <f aca="false">IFERROR(VLOOKUP(I46, SegmentMap!$A:$B, 2, FALSE()), "Other")</f>
        <v>Promising</v>
      </c>
    </row>
    <row r="47" customFormat="false" ht="15" hidden="false" customHeight="false" outlineLevel="0" collapsed="false">
      <c r="A47" s="0" t="s">
        <v>144</v>
      </c>
      <c r="B47" s="13" t="n">
        <f aca="false">SUMPRODUCT(MAX((Transactions!$A$2:$A$634=A47)*Transactions!$B$2:$B$634))</f>
        <v>45976</v>
      </c>
      <c r="C47" s="0" t="n">
        <f aca="false">$E$1 - B47</f>
        <v>176</v>
      </c>
      <c r="D47" s="0" t="n">
        <f aca="false">COUNTIF(Transactions!$A$2:$A$634, A47)</f>
        <v>2</v>
      </c>
      <c r="E47" s="14" t="n">
        <f aca="false">SUMIF(Transactions!$A$2:$A$634, A47, Transactions!$C$2:$C$634)</f>
        <v>214.16</v>
      </c>
      <c r="F47" s="0" t="n">
        <f aca="false">6-MIN(5, MAX(1, CEILING(PERCENTRANK($C$4:$C$123, C47, 4)*5, 1)))</f>
        <v>2</v>
      </c>
      <c r="G47" s="0" t="n">
        <f aca="false">MIN(5, MAX(1, CEILING(PERCENTRANK($D$4:$D$123, D47, 4)*5, 1)))</f>
        <v>1</v>
      </c>
      <c r="H47" s="0" t="n">
        <f aca="false">MIN(5, MAX(1, CEILING(PERCENTRANK($E$4:$E$123, E47, 4)*5, 1)))</f>
        <v>2</v>
      </c>
      <c r="I47" s="0" t="str">
        <f aca="false">F47 &amp; G47 &amp; H47</f>
        <v>212</v>
      </c>
      <c r="J47" s="0" t="str">
        <f aca="false">IFERROR(VLOOKUP(I47, SegmentMap!$A:$B, 2, FALSE()), "Other")</f>
        <v>Other</v>
      </c>
    </row>
    <row r="48" customFormat="false" ht="15" hidden="false" customHeight="false" outlineLevel="0" collapsed="false">
      <c r="A48" s="0" t="s">
        <v>44</v>
      </c>
      <c r="B48" s="13" t="n">
        <f aca="false">SUMPRODUCT(MAX((Transactions!$A$2:$A$634=A48)*Transactions!$B$2:$B$634))</f>
        <v>46138</v>
      </c>
      <c r="C48" s="0" t="n">
        <f aca="false">$E$1 - B48</f>
        <v>14</v>
      </c>
      <c r="D48" s="0" t="n">
        <f aca="false">COUNTIF(Transactions!$A$2:$A$634, A48)</f>
        <v>9</v>
      </c>
      <c r="E48" s="14" t="n">
        <f aca="false">SUMIF(Transactions!$A$2:$A$634, A48, Transactions!$C$2:$C$634)</f>
        <v>2231.6</v>
      </c>
      <c r="F48" s="0" t="n">
        <f aca="false">6-MIN(5, MAX(1, CEILING(PERCENTRANK($C$4:$C$123, C48, 4)*5, 1)))</f>
        <v>5</v>
      </c>
      <c r="G48" s="0" t="n">
        <f aca="false">MIN(5, MAX(1, CEILING(PERCENTRANK($D$4:$D$123, D48, 4)*5, 1)))</f>
        <v>5</v>
      </c>
      <c r="H48" s="0" t="n">
        <f aca="false">MIN(5, MAX(1, CEILING(PERCENTRANK($E$4:$E$123, E48, 4)*5, 1)))</f>
        <v>5</v>
      </c>
      <c r="I48" s="0" t="str">
        <f aca="false">F48 &amp; G48 &amp; H48</f>
        <v>555</v>
      </c>
      <c r="J48" s="0" t="str">
        <f aca="false">IFERROR(VLOOKUP(I48, SegmentMap!$A:$B, 2, FALSE()), "Other")</f>
        <v>Champion</v>
      </c>
    </row>
    <row r="49" customFormat="false" ht="15" hidden="false" customHeight="false" outlineLevel="0" collapsed="false">
      <c r="A49" s="0" t="s">
        <v>98</v>
      </c>
      <c r="B49" s="13" t="n">
        <f aca="false">SUMPRODUCT(MAX((Transactions!$A$2:$A$634=A49)*Transactions!$B$2:$B$634))</f>
        <v>46128</v>
      </c>
      <c r="C49" s="0" t="n">
        <f aca="false">$E$1 - B49</f>
        <v>24</v>
      </c>
      <c r="D49" s="0" t="n">
        <f aca="false">COUNTIF(Transactions!$A$2:$A$634, A49)</f>
        <v>9</v>
      </c>
      <c r="E49" s="14" t="n">
        <f aca="false">SUMIF(Transactions!$A$2:$A$634, A49, Transactions!$C$2:$C$634)</f>
        <v>975.05</v>
      </c>
      <c r="F49" s="0" t="n">
        <f aca="false">6-MIN(5, MAX(1, CEILING(PERCENTRANK($C$4:$C$123, C49, 4)*5, 1)))</f>
        <v>4</v>
      </c>
      <c r="G49" s="0" t="n">
        <f aca="false">MIN(5, MAX(1, CEILING(PERCENTRANK($D$4:$D$123, D49, 4)*5, 1)))</f>
        <v>5</v>
      </c>
      <c r="H49" s="0" t="n">
        <f aca="false">MIN(5, MAX(1, CEILING(PERCENTRANK($E$4:$E$123, E49, 4)*5, 1)))</f>
        <v>4</v>
      </c>
      <c r="I49" s="0" t="str">
        <f aca="false">F49 &amp; G49 &amp; H49</f>
        <v>454</v>
      </c>
      <c r="J49" s="0" t="str">
        <f aca="false">IFERROR(VLOOKUP(I49, SegmentMap!$A:$B, 2, FALSE()), "Other")</f>
        <v>Other</v>
      </c>
    </row>
    <row r="50" customFormat="false" ht="15" hidden="false" customHeight="false" outlineLevel="0" collapsed="false">
      <c r="A50" s="0" t="s">
        <v>106</v>
      </c>
      <c r="B50" s="13" t="n">
        <f aca="false">SUMPRODUCT(MAX((Transactions!$A$2:$A$634=A50)*Transactions!$B$2:$B$634))</f>
        <v>46006</v>
      </c>
      <c r="C50" s="0" t="n">
        <f aca="false">$E$1 - B50</f>
        <v>146</v>
      </c>
      <c r="D50" s="0" t="n">
        <f aca="false">COUNTIF(Transactions!$A$2:$A$634, A50)</f>
        <v>4</v>
      </c>
      <c r="E50" s="14" t="n">
        <f aca="false">SUMIF(Transactions!$A$2:$A$634, A50, Transactions!$C$2:$C$634)</f>
        <v>352.34</v>
      </c>
      <c r="F50" s="0" t="n">
        <f aca="false">6-MIN(5, MAX(1, CEILING(PERCENTRANK($C$4:$C$123, C50, 4)*5, 1)))</f>
        <v>3</v>
      </c>
      <c r="G50" s="0" t="n">
        <f aca="false">MIN(5, MAX(1, CEILING(PERCENTRANK($D$4:$D$123, D50, 4)*5, 1)))</f>
        <v>2</v>
      </c>
      <c r="H50" s="0" t="n">
        <f aca="false">MIN(5, MAX(1, CEILING(PERCENTRANK($E$4:$E$123, E50, 4)*5, 1)))</f>
        <v>3</v>
      </c>
      <c r="I50" s="0" t="str">
        <f aca="false">F50 &amp; G50 &amp; H50</f>
        <v>323</v>
      </c>
      <c r="J50" s="0" t="str">
        <f aca="false">IFERROR(VLOOKUP(I50, SegmentMap!$A:$B, 2, FALSE()), "Other")</f>
        <v>Other</v>
      </c>
    </row>
    <row r="51" customFormat="false" ht="15" hidden="false" customHeight="false" outlineLevel="0" collapsed="false">
      <c r="A51" s="0" t="s">
        <v>84</v>
      </c>
      <c r="B51" s="13" t="n">
        <f aca="false">SUMPRODUCT(MAX((Transactions!$A$2:$A$634=A51)*Transactions!$B$2:$B$634))</f>
        <v>45967</v>
      </c>
      <c r="C51" s="0" t="n">
        <f aca="false">$E$1 - B51</f>
        <v>185</v>
      </c>
      <c r="D51" s="0" t="n">
        <f aca="false">COUNTIF(Transactions!$A$2:$A$634, A51)</f>
        <v>5</v>
      </c>
      <c r="E51" s="14" t="n">
        <f aca="false">SUMIF(Transactions!$A$2:$A$634, A51, Transactions!$C$2:$C$634)</f>
        <v>430.18</v>
      </c>
      <c r="F51" s="0" t="n">
        <f aca="false">6-MIN(5, MAX(1, CEILING(PERCENTRANK($C$4:$C$123, C51, 4)*5, 1)))</f>
        <v>2</v>
      </c>
      <c r="G51" s="0" t="n">
        <f aca="false">MIN(5, MAX(1, CEILING(PERCENTRANK($D$4:$D$123, D51, 4)*5, 1)))</f>
        <v>3</v>
      </c>
      <c r="H51" s="0" t="n">
        <f aca="false">MIN(5, MAX(1, CEILING(PERCENTRANK($E$4:$E$123, E51, 4)*5, 1)))</f>
        <v>3</v>
      </c>
      <c r="I51" s="0" t="str">
        <f aca="false">F51 &amp; G51 &amp; H51</f>
        <v>233</v>
      </c>
      <c r="J51" s="0" t="str">
        <f aca="false">IFERROR(VLOOKUP(I51, SegmentMap!$A:$B, 2, FALSE()), "Other")</f>
        <v>Other</v>
      </c>
    </row>
    <row r="52" customFormat="false" ht="15" hidden="false" customHeight="false" outlineLevel="0" collapsed="false">
      <c r="A52" s="0" t="s">
        <v>52</v>
      </c>
      <c r="B52" s="13" t="n">
        <f aca="false">SUMPRODUCT(MAX((Transactions!$A$2:$A$634=A52)*Transactions!$B$2:$B$634))</f>
        <v>46070</v>
      </c>
      <c r="C52" s="0" t="n">
        <f aca="false">$E$1 - B52</f>
        <v>82</v>
      </c>
      <c r="D52" s="0" t="n">
        <f aca="false">COUNTIF(Transactions!$A$2:$A$634, A52)</f>
        <v>8</v>
      </c>
      <c r="E52" s="14" t="n">
        <f aca="false">SUMIF(Transactions!$A$2:$A$634, A52, Transactions!$C$2:$C$634)</f>
        <v>764.83</v>
      </c>
      <c r="F52" s="0" t="n">
        <f aca="false">6-MIN(5, MAX(1, CEILING(PERCENTRANK($C$4:$C$123, C52, 4)*5, 1)))</f>
        <v>3</v>
      </c>
      <c r="G52" s="0" t="n">
        <f aca="false">MIN(5, MAX(1, CEILING(PERCENTRANK($D$4:$D$123, D52, 4)*5, 1)))</f>
        <v>4</v>
      </c>
      <c r="H52" s="0" t="n">
        <f aca="false">MIN(5, MAX(1, CEILING(PERCENTRANK($E$4:$E$123, E52, 4)*5, 1)))</f>
        <v>4</v>
      </c>
      <c r="I52" s="0" t="str">
        <f aca="false">F52 &amp; G52 &amp; H52</f>
        <v>344</v>
      </c>
      <c r="J52" s="0" t="str">
        <f aca="false">IFERROR(VLOOKUP(I52, SegmentMap!$A:$B, 2, FALSE()), "Other")</f>
        <v>At risk</v>
      </c>
    </row>
    <row r="53" customFormat="false" ht="15" hidden="false" customHeight="false" outlineLevel="0" collapsed="false">
      <c r="A53" s="0" t="s">
        <v>127</v>
      </c>
      <c r="B53" s="13" t="n">
        <f aca="false">SUMPRODUCT(MAX((Transactions!$A$2:$A$634=A53)*Transactions!$B$2:$B$634))</f>
        <v>46133</v>
      </c>
      <c r="C53" s="0" t="n">
        <f aca="false">$E$1 - B53</f>
        <v>19</v>
      </c>
      <c r="D53" s="0" t="n">
        <f aca="false">COUNTIF(Transactions!$A$2:$A$634, A53)</f>
        <v>9</v>
      </c>
      <c r="E53" s="14" t="n">
        <f aca="false">SUMIF(Transactions!$A$2:$A$634, A53, Transactions!$C$2:$C$634)</f>
        <v>1676.21</v>
      </c>
      <c r="F53" s="0" t="n">
        <f aca="false">6-MIN(5, MAX(1, CEILING(PERCENTRANK($C$4:$C$123, C53, 4)*5, 1)))</f>
        <v>5</v>
      </c>
      <c r="G53" s="0" t="n">
        <f aca="false">MIN(5, MAX(1, CEILING(PERCENTRANK($D$4:$D$123, D53, 4)*5, 1)))</f>
        <v>5</v>
      </c>
      <c r="H53" s="0" t="n">
        <f aca="false">MIN(5, MAX(1, CEILING(PERCENTRANK($E$4:$E$123, E53, 4)*5, 1)))</f>
        <v>5</v>
      </c>
      <c r="I53" s="0" t="str">
        <f aca="false">F53 &amp; G53 &amp; H53</f>
        <v>555</v>
      </c>
      <c r="J53" s="0" t="str">
        <f aca="false">IFERROR(VLOOKUP(I53, SegmentMap!$A:$B, 2, FALSE()), "Other")</f>
        <v>Champion</v>
      </c>
    </row>
    <row r="54" customFormat="false" ht="15" hidden="false" customHeight="false" outlineLevel="0" collapsed="false">
      <c r="A54" s="0" t="s">
        <v>93</v>
      </c>
      <c r="B54" s="13" t="n">
        <f aca="false">SUMPRODUCT(MAX((Transactions!$A$2:$A$634=A54)*Transactions!$B$2:$B$634))</f>
        <v>45679</v>
      </c>
      <c r="C54" s="0" t="n">
        <f aca="false">$E$1 - B54</f>
        <v>473</v>
      </c>
      <c r="D54" s="0" t="n">
        <f aca="false">COUNTIF(Transactions!$A$2:$A$634, A54)</f>
        <v>1</v>
      </c>
      <c r="E54" s="14" t="n">
        <f aca="false">SUMIF(Transactions!$A$2:$A$634, A54, Transactions!$C$2:$C$634)</f>
        <v>84.46</v>
      </c>
      <c r="F54" s="0" t="n">
        <f aca="false">6-MIN(5, MAX(1, CEILING(PERCENTRANK($C$4:$C$123, C54, 4)*5, 1)))</f>
        <v>1</v>
      </c>
      <c r="G54" s="0" t="n">
        <f aca="false">MIN(5, MAX(1, CEILING(PERCENTRANK($D$4:$D$123, D54, 4)*5, 1)))</f>
        <v>1</v>
      </c>
      <c r="H54" s="0" t="n">
        <f aca="false">MIN(5, MAX(1, CEILING(PERCENTRANK($E$4:$E$123, E54, 4)*5, 1)))</f>
        <v>1</v>
      </c>
      <c r="I54" s="0" t="str">
        <f aca="false">F54 &amp; G54 &amp; H54</f>
        <v>111</v>
      </c>
      <c r="J54" s="0" t="str">
        <f aca="false">IFERROR(VLOOKUP(I54, SegmentMap!$A:$B, 2, FALSE()), "Other")</f>
        <v>Lost</v>
      </c>
    </row>
    <row r="55" customFormat="false" ht="15" hidden="false" customHeight="false" outlineLevel="0" collapsed="false">
      <c r="A55" s="0" t="s">
        <v>71</v>
      </c>
      <c r="B55" s="13" t="n">
        <f aca="false">SUMPRODUCT(MAX((Transactions!$A$2:$A$634=A55)*Transactions!$B$2:$B$634))</f>
        <v>46127</v>
      </c>
      <c r="C55" s="0" t="n">
        <f aca="false">$E$1 - B55</f>
        <v>25</v>
      </c>
      <c r="D55" s="0" t="n">
        <f aca="false">COUNTIF(Transactions!$A$2:$A$634, A55)</f>
        <v>11</v>
      </c>
      <c r="E55" s="14" t="n">
        <f aca="false">SUMIF(Transactions!$A$2:$A$634, A55, Transactions!$C$2:$C$634)</f>
        <v>3441.11</v>
      </c>
      <c r="F55" s="0" t="n">
        <f aca="false">6-MIN(5, MAX(1, CEILING(PERCENTRANK($C$4:$C$123, C55, 4)*5, 1)))</f>
        <v>4</v>
      </c>
      <c r="G55" s="0" t="n">
        <f aca="false">MIN(5, MAX(1, CEILING(PERCENTRANK($D$4:$D$123, D55, 4)*5, 1)))</f>
        <v>5</v>
      </c>
      <c r="H55" s="0" t="n">
        <f aca="false">MIN(5, MAX(1, CEILING(PERCENTRANK($E$4:$E$123, E55, 4)*5, 1)))</f>
        <v>5</v>
      </c>
      <c r="I55" s="0" t="str">
        <f aca="false">F55 &amp; G55 &amp; H55</f>
        <v>455</v>
      </c>
      <c r="J55" s="0" t="str">
        <f aca="false">IFERROR(VLOOKUP(I55, SegmentMap!$A:$B, 2, FALSE()), "Other")</f>
        <v>Champion</v>
      </c>
    </row>
    <row r="56" customFormat="false" ht="15" hidden="false" customHeight="false" outlineLevel="0" collapsed="false">
      <c r="A56" s="0" t="s">
        <v>134</v>
      </c>
      <c r="B56" s="13" t="n">
        <f aca="false">SUMPRODUCT(MAX((Transactions!$A$2:$A$634=A56)*Transactions!$B$2:$B$634))</f>
        <v>45751</v>
      </c>
      <c r="C56" s="0" t="n">
        <f aca="false">$E$1 - B56</f>
        <v>401</v>
      </c>
      <c r="D56" s="0" t="n">
        <f aca="false">COUNTIF(Transactions!$A$2:$A$634, A56)</f>
        <v>1</v>
      </c>
      <c r="E56" s="14" t="n">
        <f aca="false">SUMIF(Transactions!$A$2:$A$634, A56, Transactions!$C$2:$C$634)</f>
        <v>37.37</v>
      </c>
      <c r="F56" s="0" t="n">
        <f aca="false">6-MIN(5, MAX(1, CEILING(PERCENTRANK($C$4:$C$123, C56, 4)*5, 1)))</f>
        <v>1</v>
      </c>
      <c r="G56" s="0" t="n">
        <f aca="false">MIN(5, MAX(1, CEILING(PERCENTRANK($D$4:$D$123, D56, 4)*5, 1)))</f>
        <v>1</v>
      </c>
      <c r="H56" s="0" t="n">
        <f aca="false">MIN(5, MAX(1, CEILING(PERCENTRANK($E$4:$E$123, E56, 4)*5, 1)))</f>
        <v>1</v>
      </c>
      <c r="I56" s="0" t="str">
        <f aca="false">F56 &amp; G56 &amp; H56</f>
        <v>111</v>
      </c>
      <c r="J56" s="0" t="str">
        <f aca="false">IFERROR(VLOOKUP(I56, SegmentMap!$A:$B, 2, FALSE()), "Other")</f>
        <v>Lost</v>
      </c>
    </row>
    <row r="57" customFormat="false" ht="15" hidden="false" customHeight="false" outlineLevel="0" collapsed="false">
      <c r="A57" s="0" t="s">
        <v>75</v>
      </c>
      <c r="B57" s="13" t="n">
        <f aca="false">SUMPRODUCT(MAX((Transactions!$A$2:$A$634=A57)*Transactions!$B$2:$B$634))</f>
        <v>46139</v>
      </c>
      <c r="C57" s="0" t="n">
        <f aca="false">$E$1 - B57</f>
        <v>13</v>
      </c>
      <c r="D57" s="0" t="n">
        <f aca="false">COUNTIF(Transactions!$A$2:$A$634, A57)</f>
        <v>10</v>
      </c>
      <c r="E57" s="14" t="n">
        <f aca="false">SUMIF(Transactions!$A$2:$A$634, A57, Transactions!$C$2:$C$634)</f>
        <v>1032.1</v>
      </c>
      <c r="F57" s="0" t="n">
        <f aca="false">6-MIN(5, MAX(1, CEILING(PERCENTRANK($C$4:$C$123, C57, 4)*5, 1)))</f>
        <v>5</v>
      </c>
      <c r="G57" s="0" t="n">
        <f aca="false">MIN(5, MAX(1, CEILING(PERCENTRANK($D$4:$D$123, D57, 4)*5, 1)))</f>
        <v>5</v>
      </c>
      <c r="H57" s="0" t="n">
        <f aca="false">MIN(5, MAX(1, CEILING(PERCENTRANK($E$4:$E$123, E57, 4)*5, 1)))</f>
        <v>4</v>
      </c>
      <c r="I57" s="0" t="str">
        <f aca="false">F57 &amp; G57 &amp; H57</f>
        <v>554</v>
      </c>
      <c r="J57" s="0" t="str">
        <f aca="false">IFERROR(VLOOKUP(I57, SegmentMap!$A:$B, 2, FALSE()), "Other")</f>
        <v>Champion</v>
      </c>
    </row>
    <row r="58" customFormat="false" ht="15" hidden="false" customHeight="false" outlineLevel="0" collapsed="false">
      <c r="A58" s="0" t="s">
        <v>117</v>
      </c>
      <c r="B58" s="13" t="n">
        <f aca="false">SUMPRODUCT(MAX((Transactions!$A$2:$A$634=A58)*Transactions!$B$2:$B$634))</f>
        <v>45998</v>
      </c>
      <c r="C58" s="0" t="n">
        <f aca="false">$E$1 - B58</f>
        <v>154</v>
      </c>
      <c r="D58" s="0" t="n">
        <f aca="false">COUNTIF(Transactions!$A$2:$A$634, A58)</f>
        <v>4</v>
      </c>
      <c r="E58" s="14" t="n">
        <f aca="false">SUMIF(Transactions!$A$2:$A$634, A58, Transactions!$C$2:$C$634)</f>
        <v>212.62</v>
      </c>
      <c r="F58" s="0" t="n">
        <f aca="false">6-MIN(5, MAX(1, CEILING(PERCENTRANK($C$4:$C$123, C58, 4)*5, 1)))</f>
        <v>2</v>
      </c>
      <c r="G58" s="0" t="n">
        <f aca="false">MIN(5, MAX(1, CEILING(PERCENTRANK($D$4:$D$123, D58, 4)*5, 1)))</f>
        <v>2</v>
      </c>
      <c r="H58" s="0" t="n">
        <f aca="false">MIN(5, MAX(1, CEILING(PERCENTRANK($E$4:$E$123, E58, 4)*5, 1)))</f>
        <v>2</v>
      </c>
      <c r="I58" s="0" t="str">
        <f aca="false">F58 &amp; G58 &amp; H58</f>
        <v>222</v>
      </c>
      <c r="J58" s="0" t="str">
        <f aca="false">IFERROR(VLOOKUP(I58, SegmentMap!$A:$B, 2, FALSE()), "Other")</f>
        <v>Other</v>
      </c>
    </row>
    <row r="59" customFormat="false" ht="15" hidden="false" customHeight="false" outlineLevel="0" collapsed="false">
      <c r="A59" s="0" t="s">
        <v>34</v>
      </c>
      <c r="B59" s="13" t="n">
        <f aca="false">SUMPRODUCT(MAX((Transactions!$A$2:$A$634=A59)*Transactions!$B$2:$B$634))</f>
        <v>45929</v>
      </c>
      <c r="C59" s="0" t="n">
        <f aca="false">$E$1 - B59</f>
        <v>223</v>
      </c>
      <c r="D59" s="0" t="n">
        <f aca="false">COUNTIF(Transactions!$A$2:$A$634, A59)</f>
        <v>5</v>
      </c>
      <c r="E59" s="14" t="n">
        <f aca="false">SUMIF(Transactions!$A$2:$A$634, A59, Transactions!$C$2:$C$634)</f>
        <v>400.5</v>
      </c>
      <c r="F59" s="0" t="n">
        <f aca="false">6-MIN(5, MAX(1, CEILING(PERCENTRANK($C$4:$C$123, C59, 4)*5, 1)))</f>
        <v>2</v>
      </c>
      <c r="G59" s="0" t="n">
        <f aca="false">MIN(5, MAX(1, CEILING(PERCENTRANK($D$4:$D$123, D59, 4)*5, 1)))</f>
        <v>3</v>
      </c>
      <c r="H59" s="0" t="n">
        <f aca="false">MIN(5, MAX(1, CEILING(PERCENTRANK($E$4:$E$123, E59, 4)*5, 1)))</f>
        <v>3</v>
      </c>
      <c r="I59" s="0" t="str">
        <f aca="false">F59 &amp; G59 &amp; H59</f>
        <v>233</v>
      </c>
      <c r="J59" s="0" t="str">
        <f aca="false">IFERROR(VLOOKUP(I59, SegmentMap!$A:$B, 2, FALSE()), "Other")</f>
        <v>Other</v>
      </c>
    </row>
    <row r="60" customFormat="false" ht="15" hidden="false" customHeight="false" outlineLevel="0" collapsed="false">
      <c r="A60" s="0" t="s">
        <v>107</v>
      </c>
      <c r="B60" s="13" t="n">
        <f aca="false">SUMPRODUCT(MAX((Transactions!$A$2:$A$634=A60)*Transactions!$B$2:$B$634))</f>
        <v>45796</v>
      </c>
      <c r="C60" s="0" t="n">
        <f aca="false">$E$1 - B60</f>
        <v>356</v>
      </c>
      <c r="D60" s="0" t="n">
        <f aca="false">COUNTIF(Transactions!$A$2:$A$634, A60)</f>
        <v>3</v>
      </c>
      <c r="E60" s="14" t="n">
        <f aca="false">SUMIF(Transactions!$A$2:$A$634, A60, Transactions!$C$2:$C$634)</f>
        <v>228.96</v>
      </c>
      <c r="F60" s="0" t="n">
        <f aca="false">6-MIN(5, MAX(1, CEILING(PERCENTRANK($C$4:$C$123, C60, 4)*5, 1)))</f>
        <v>1</v>
      </c>
      <c r="G60" s="0" t="n">
        <f aca="false">MIN(5, MAX(1, CEILING(PERCENTRANK($D$4:$D$123, D60, 4)*5, 1)))</f>
        <v>2</v>
      </c>
      <c r="H60" s="0" t="n">
        <f aca="false">MIN(5, MAX(1, CEILING(PERCENTRANK($E$4:$E$123, E60, 4)*5, 1)))</f>
        <v>2</v>
      </c>
      <c r="I60" s="0" t="str">
        <f aca="false">F60 &amp; G60 &amp; H60</f>
        <v>122</v>
      </c>
      <c r="J60" s="0" t="str">
        <f aca="false">IFERROR(VLOOKUP(I60, SegmentMap!$A:$B, 2, FALSE()), "Other")</f>
        <v>Hibernating</v>
      </c>
    </row>
    <row r="61" customFormat="false" ht="15" hidden="false" customHeight="false" outlineLevel="0" collapsed="false">
      <c r="A61" s="0" t="s">
        <v>86</v>
      </c>
      <c r="B61" s="13" t="n">
        <f aca="false">SUMPRODUCT(MAX((Transactions!$A$2:$A$634=A61)*Transactions!$B$2:$B$634))</f>
        <v>45974</v>
      </c>
      <c r="C61" s="0" t="n">
        <f aca="false">$E$1 - B61</f>
        <v>178</v>
      </c>
      <c r="D61" s="0" t="n">
        <f aca="false">COUNTIF(Transactions!$A$2:$A$634, A61)</f>
        <v>5</v>
      </c>
      <c r="E61" s="14" t="n">
        <f aca="false">SUMIF(Transactions!$A$2:$A$634, A61, Transactions!$C$2:$C$634)</f>
        <v>494.22</v>
      </c>
      <c r="F61" s="0" t="n">
        <f aca="false">6-MIN(5, MAX(1, CEILING(PERCENTRANK($C$4:$C$123, C61, 4)*5, 1)))</f>
        <v>2</v>
      </c>
      <c r="G61" s="0" t="n">
        <f aca="false">MIN(5, MAX(1, CEILING(PERCENTRANK($D$4:$D$123, D61, 4)*5, 1)))</f>
        <v>3</v>
      </c>
      <c r="H61" s="0" t="n">
        <f aca="false">MIN(5, MAX(1, CEILING(PERCENTRANK($E$4:$E$123, E61, 4)*5, 1)))</f>
        <v>3</v>
      </c>
      <c r="I61" s="0" t="str">
        <f aca="false">F61 &amp; G61 &amp; H61</f>
        <v>233</v>
      </c>
      <c r="J61" s="0" t="str">
        <f aca="false">IFERROR(VLOOKUP(I61, SegmentMap!$A:$B, 2, FALSE()), "Other")</f>
        <v>Other</v>
      </c>
    </row>
    <row r="62" customFormat="false" ht="15" hidden="false" customHeight="false" outlineLevel="0" collapsed="false">
      <c r="A62" s="0" t="s">
        <v>105</v>
      </c>
      <c r="B62" s="13" t="n">
        <f aca="false">SUMPRODUCT(MAX((Transactions!$A$2:$A$634=A62)*Transactions!$B$2:$B$634))</f>
        <v>45858</v>
      </c>
      <c r="C62" s="0" t="n">
        <f aca="false">$E$1 - B62</f>
        <v>294</v>
      </c>
      <c r="D62" s="0" t="n">
        <f aca="false">COUNTIF(Transactions!$A$2:$A$634, A62)</f>
        <v>8</v>
      </c>
      <c r="E62" s="14" t="n">
        <f aca="false">SUMIF(Transactions!$A$2:$A$634, A62, Transactions!$C$2:$C$634)</f>
        <v>1153.79</v>
      </c>
      <c r="F62" s="0" t="n">
        <f aca="false">6-MIN(5, MAX(1, CEILING(PERCENTRANK($C$4:$C$123, C62, 4)*5, 1)))</f>
        <v>1</v>
      </c>
      <c r="G62" s="0" t="n">
        <f aca="false">MIN(5, MAX(1, CEILING(PERCENTRANK($D$4:$D$123, D62, 4)*5, 1)))</f>
        <v>4</v>
      </c>
      <c r="H62" s="0" t="n">
        <f aca="false">MIN(5, MAX(1, CEILING(PERCENTRANK($E$4:$E$123, E62, 4)*5, 1)))</f>
        <v>5</v>
      </c>
      <c r="I62" s="0" t="str">
        <f aca="false">F62 &amp; G62 &amp; H62</f>
        <v>145</v>
      </c>
      <c r="J62" s="0" t="str">
        <f aca="false">IFERROR(VLOOKUP(I62, SegmentMap!$A:$B, 2, FALSE()), "Other")</f>
        <v>Can't lose</v>
      </c>
    </row>
    <row r="63" customFormat="false" ht="15" hidden="false" customHeight="false" outlineLevel="0" collapsed="false">
      <c r="A63" s="0" t="s">
        <v>124</v>
      </c>
      <c r="B63" s="13" t="n">
        <f aca="false">SUMPRODUCT(MAX((Transactions!$A$2:$A$634=A63)*Transactions!$B$2:$B$634))</f>
        <v>45994</v>
      </c>
      <c r="C63" s="0" t="n">
        <f aca="false">$E$1 - B63</f>
        <v>158</v>
      </c>
      <c r="D63" s="0" t="n">
        <f aca="false">COUNTIF(Transactions!$A$2:$A$634, A63)</f>
        <v>2</v>
      </c>
      <c r="E63" s="14" t="n">
        <f aca="false">SUMIF(Transactions!$A$2:$A$634, A63, Transactions!$C$2:$C$634)</f>
        <v>168.07</v>
      </c>
      <c r="F63" s="0" t="n">
        <f aca="false">6-MIN(5, MAX(1, CEILING(PERCENTRANK($C$4:$C$123, C63, 4)*5, 1)))</f>
        <v>2</v>
      </c>
      <c r="G63" s="0" t="n">
        <f aca="false">MIN(5, MAX(1, CEILING(PERCENTRANK($D$4:$D$123, D63, 4)*5, 1)))</f>
        <v>1</v>
      </c>
      <c r="H63" s="0" t="n">
        <f aca="false">MIN(5, MAX(1, CEILING(PERCENTRANK($E$4:$E$123, E63, 4)*5, 1)))</f>
        <v>2</v>
      </c>
      <c r="I63" s="0" t="str">
        <f aca="false">F63 &amp; G63 &amp; H63</f>
        <v>212</v>
      </c>
      <c r="J63" s="0" t="str">
        <f aca="false">IFERROR(VLOOKUP(I63, SegmentMap!$A:$B, 2, FALSE()), "Other")</f>
        <v>Other</v>
      </c>
    </row>
    <row r="64" customFormat="false" ht="15" hidden="false" customHeight="false" outlineLevel="0" collapsed="false">
      <c r="A64" s="0" t="s">
        <v>43</v>
      </c>
      <c r="B64" s="13" t="n">
        <f aca="false">SUMPRODUCT(MAX((Transactions!$A$2:$A$634=A64)*Transactions!$B$2:$B$634))</f>
        <v>46116</v>
      </c>
      <c r="C64" s="0" t="n">
        <f aca="false">$E$1 - B64</f>
        <v>36</v>
      </c>
      <c r="D64" s="0" t="n">
        <f aca="false">COUNTIF(Transactions!$A$2:$A$634, A64)</f>
        <v>7</v>
      </c>
      <c r="E64" s="14" t="n">
        <f aca="false">SUMIF(Transactions!$A$2:$A$634, A64, Transactions!$C$2:$C$634)</f>
        <v>342.88</v>
      </c>
      <c r="F64" s="0" t="n">
        <f aca="false">6-MIN(5, MAX(1, CEILING(PERCENTRANK($C$4:$C$123, C64, 4)*5, 1)))</f>
        <v>4</v>
      </c>
      <c r="G64" s="0" t="n">
        <f aca="false">MIN(5, MAX(1, CEILING(PERCENTRANK($D$4:$D$123, D64, 4)*5, 1)))</f>
        <v>4</v>
      </c>
      <c r="H64" s="0" t="n">
        <f aca="false">MIN(5, MAX(1, CEILING(PERCENTRANK($E$4:$E$123, E64, 4)*5, 1)))</f>
        <v>3</v>
      </c>
      <c r="I64" s="0" t="str">
        <f aca="false">F64 &amp; G64 &amp; H64</f>
        <v>443</v>
      </c>
      <c r="J64" s="0" t="str">
        <f aca="false">IFERROR(VLOOKUP(I64, SegmentMap!$A:$B, 2, FALSE()), "Other")</f>
        <v>Loyal</v>
      </c>
    </row>
    <row r="65" customFormat="false" ht="15" hidden="false" customHeight="false" outlineLevel="0" collapsed="false">
      <c r="A65" s="0" t="s">
        <v>56</v>
      </c>
      <c r="B65" s="13" t="n">
        <f aca="false">SUMPRODUCT(MAX((Transactions!$A$2:$A$634=A65)*Transactions!$B$2:$B$634))</f>
        <v>46075</v>
      </c>
      <c r="C65" s="0" t="n">
        <f aca="false">$E$1 - B65</f>
        <v>77</v>
      </c>
      <c r="D65" s="0" t="n">
        <f aca="false">COUNTIF(Transactions!$A$2:$A$634, A65)</f>
        <v>8</v>
      </c>
      <c r="E65" s="14" t="n">
        <f aca="false">SUMIF(Transactions!$A$2:$A$634, A65, Transactions!$C$2:$C$634)</f>
        <v>351.83</v>
      </c>
      <c r="F65" s="0" t="n">
        <f aca="false">6-MIN(5, MAX(1, CEILING(PERCENTRANK($C$4:$C$123, C65, 4)*5, 1)))</f>
        <v>3</v>
      </c>
      <c r="G65" s="0" t="n">
        <f aca="false">MIN(5, MAX(1, CEILING(PERCENTRANK($D$4:$D$123, D65, 4)*5, 1)))</f>
        <v>4</v>
      </c>
      <c r="H65" s="0" t="n">
        <f aca="false">MIN(5, MAX(1, CEILING(PERCENTRANK($E$4:$E$123, E65, 4)*5, 1)))</f>
        <v>3</v>
      </c>
      <c r="I65" s="0" t="str">
        <f aca="false">F65 &amp; G65 &amp; H65</f>
        <v>343</v>
      </c>
      <c r="J65" s="0" t="str">
        <f aca="false">IFERROR(VLOOKUP(I65, SegmentMap!$A:$B, 2, FALSE()), "Other")</f>
        <v>Loyal</v>
      </c>
    </row>
    <row r="66" customFormat="false" ht="15" hidden="false" customHeight="false" outlineLevel="0" collapsed="false">
      <c r="A66" s="0" t="s">
        <v>140</v>
      </c>
      <c r="B66" s="13" t="n">
        <f aca="false">SUMPRODUCT(MAX((Transactions!$A$2:$A$634=A66)*Transactions!$B$2:$B$634))</f>
        <v>46066</v>
      </c>
      <c r="C66" s="0" t="n">
        <f aca="false">$E$1 - B66</f>
        <v>86</v>
      </c>
      <c r="D66" s="0" t="n">
        <f aca="false">COUNTIF(Transactions!$A$2:$A$634, A66)</f>
        <v>3</v>
      </c>
      <c r="E66" s="14" t="n">
        <f aca="false">SUMIF(Transactions!$A$2:$A$634, A66, Transactions!$C$2:$C$634)</f>
        <v>117.2</v>
      </c>
      <c r="F66" s="0" t="n">
        <f aca="false">6-MIN(5, MAX(1, CEILING(PERCENTRANK($C$4:$C$123, C66, 4)*5, 1)))</f>
        <v>3</v>
      </c>
      <c r="G66" s="0" t="n">
        <f aca="false">MIN(5, MAX(1, CEILING(PERCENTRANK($D$4:$D$123, D66, 4)*5, 1)))</f>
        <v>2</v>
      </c>
      <c r="H66" s="0" t="n">
        <f aca="false">MIN(5, MAX(1, CEILING(PERCENTRANK($E$4:$E$123, E66, 4)*5, 1)))</f>
        <v>1</v>
      </c>
      <c r="I66" s="0" t="str">
        <f aca="false">F66 &amp; G66 &amp; H66</f>
        <v>321</v>
      </c>
      <c r="J66" s="0" t="str">
        <f aca="false">IFERROR(VLOOKUP(I66, SegmentMap!$A:$B, 2, FALSE()), "Other")</f>
        <v>Other</v>
      </c>
    </row>
    <row r="67" customFormat="false" ht="15" hidden="false" customHeight="false" outlineLevel="0" collapsed="false">
      <c r="A67" s="0" t="s">
        <v>138</v>
      </c>
      <c r="B67" s="13" t="n">
        <f aca="false">SUMPRODUCT(MAX((Transactions!$A$2:$A$634=A67)*Transactions!$B$2:$B$634))</f>
        <v>45997</v>
      </c>
      <c r="C67" s="0" t="n">
        <f aca="false">$E$1 - B67</f>
        <v>155</v>
      </c>
      <c r="D67" s="0" t="n">
        <f aca="false">COUNTIF(Transactions!$A$2:$A$634, A67)</f>
        <v>7</v>
      </c>
      <c r="E67" s="14" t="n">
        <f aca="false">SUMIF(Transactions!$A$2:$A$634, A67, Transactions!$C$2:$C$634)</f>
        <v>1090.08</v>
      </c>
      <c r="F67" s="0" t="n">
        <f aca="false">6-MIN(5, MAX(1, CEILING(PERCENTRANK($C$4:$C$123, C67, 4)*5, 1)))</f>
        <v>2</v>
      </c>
      <c r="G67" s="0" t="n">
        <f aca="false">MIN(5, MAX(1, CEILING(PERCENTRANK($D$4:$D$123, D67, 4)*5, 1)))</f>
        <v>4</v>
      </c>
      <c r="H67" s="0" t="n">
        <f aca="false">MIN(5, MAX(1, CEILING(PERCENTRANK($E$4:$E$123, E67, 4)*5, 1)))</f>
        <v>4</v>
      </c>
      <c r="I67" s="0" t="str">
        <f aca="false">F67 &amp; G67 &amp; H67</f>
        <v>244</v>
      </c>
      <c r="J67" s="0" t="str">
        <f aca="false">IFERROR(VLOOKUP(I67, SegmentMap!$A:$B, 2, FALSE()), "Other")</f>
        <v>Other</v>
      </c>
    </row>
    <row r="68" customFormat="false" ht="15" hidden="false" customHeight="false" outlineLevel="0" collapsed="false">
      <c r="A68" s="0" t="s">
        <v>61</v>
      </c>
      <c r="B68" s="13" t="n">
        <f aca="false">SUMPRODUCT(MAX((Transactions!$A$2:$A$634=A68)*Transactions!$B$2:$B$634))</f>
        <v>46065</v>
      </c>
      <c r="C68" s="0" t="n">
        <f aca="false">$E$1 - B68</f>
        <v>87</v>
      </c>
      <c r="D68" s="0" t="n">
        <f aca="false">COUNTIF(Transactions!$A$2:$A$634, A68)</f>
        <v>7</v>
      </c>
      <c r="E68" s="14" t="n">
        <f aca="false">SUMIF(Transactions!$A$2:$A$634, A68, Transactions!$C$2:$C$634)</f>
        <v>419.84</v>
      </c>
      <c r="F68" s="0" t="n">
        <f aca="false">6-MIN(5, MAX(1, CEILING(PERCENTRANK($C$4:$C$123, C68, 4)*5, 1)))</f>
        <v>3</v>
      </c>
      <c r="G68" s="0" t="n">
        <f aca="false">MIN(5, MAX(1, CEILING(PERCENTRANK($D$4:$D$123, D68, 4)*5, 1)))</f>
        <v>4</v>
      </c>
      <c r="H68" s="0" t="n">
        <f aca="false">MIN(5, MAX(1, CEILING(PERCENTRANK($E$4:$E$123, E68, 4)*5, 1)))</f>
        <v>3</v>
      </c>
      <c r="I68" s="0" t="str">
        <f aca="false">F68 &amp; G68 &amp; H68</f>
        <v>343</v>
      </c>
      <c r="J68" s="0" t="str">
        <f aca="false">IFERROR(VLOOKUP(I68, SegmentMap!$A:$B, 2, FALSE()), "Other")</f>
        <v>Loyal</v>
      </c>
    </row>
    <row r="69" customFormat="false" ht="15" hidden="false" customHeight="false" outlineLevel="0" collapsed="false">
      <c r="A69" s="0" t="s">
        <v>77</v>
      </c>
      <c r="B69" s="13" t="n">
        <f aca="false">SUMPRODUCT(MAX((Transactions!$A$2:$A$634=A69)*Transactions!$B$2:$B$634))</f>
        <v>46077</v>
      </c>
      <c r="C69" s="0" t="n">
        <f aca="false">$E$1 - B69</f>
        <v>75</v>
      </c>
      <c r="D69" s="0" t="n">
        <f aca="false">COUNTIF(Transactions!$A$2:$A$634, A69)</f>
        <v>11</v>
      </c>
      <c r="E69" s="14" t="n">
        <f aca="false">SUMIF(Transactions!$A$2:$A$634, A69, Transactions!$C$2:$C$634)</f>
        <v>1328.6</v>
      </c>
      <c r="F69" s="0" t="n">
        <f aca="false">6-MIN(5, MAX(1, CEILING(PERCENTRANK($C$4:$C$123, C69, 4)*5, 1)))</f>
        <v>3</v>
      </c>
      <c r="G69" s="0" t="n">
        <f aca="false">MIN(5, MAX(1, CEILING(PERCENTRANK($D$4:$D$123, D69, 4)*5, 1)))</f>
        <v>5</v>
      </c>
      <c r="H69" s="0" t="n">
        <f aca="false">MIN(5, MAX(1, CEILING(PERCENTRANK($E$4:$E$123, E69, 4)*5, 1)))</f>
        <v>5</v>
      </c>
      <c r="I69" s="0" t="str">
        <f aca="false">F69 &amp; G69 &amp; H69</f>
        <v>355</v>
      </c>
      <c r="J69" s="0" t="str">
        <f aca="false">IFERROR(VLOOKUP(I69, SegmentMap!$A:$B, 2, FALSE()), "Other")</f>
        <v>At risk</v>
      </c>
    </row>
    <row r="70" customFormat="false" ht="15" hidden="false" customHeight="false" outlineLevel="0" collapsed="false">
      <c r="A70" s="0" t="s">
        <v>148</v>
      </c>
      <c r="B70" s="13" t="n">
        <f aca="false">SUMPRODUCT(MAX((Transactions!$A$2:$A$634=A70)*Transactions!$B$2:$B$634))</f>
        <v>46056</v>
      </c>
      <c r="C70" s="0" t="n">
        <f aca="false">$E$1 - B70</f>
        <v>96</v>
      </c>
      <c r="D70" s="0" t="n">
        <f aca="false">COUNTIF(Transactions!$A$2:$A$634, A70)</f>
        <v>2</v>
      </c>
      <c r="E70" s="14" t="n">
        <f aca="false">SUMIF(Transactions!$A$2:$A$634, A70, Transactions!$C$2:$C$634)</f>
        <v>102.79</v>
      </c>
      <c r="F70" s="0" t="n">
        <f aca="false">6-MIN(5, MAX(1, CEILING(PERCENTRANK($C$4:$C$123, C70, 4)*5, 1)))</f>
        <v>3</v>
      </c>
      <c r="G70" s="0" t="n">
        <f aca="false">MIN(5, MAX(1, CEILING(PERCENTRANK($D$4:$D$123, D70, 4)*5, 1)))</f>
        <v>1</v>
      </c>
      <c r="H70" s="0" t="n">
        <f aca="false">MIN(5, MAX(1, CEILING(PERCENTRANK($E$4:$E$123, E70, 4)*5, 1)))</f>
        <v>1</v>
      </c>
      <c r="I70" s="0" t="str">
        <f aca="false">F70 &amp; G70 &amp; H70</f>
        <v>311</v>
      </c>
      <c r="J70" s="0" t="str">
        <f aca="false">IFERROR(VLOOKUP(I70, SegmentMap!$A:$B, 2, FALSE()), "Other")</f>
        <v>Promising</v>
      </c>
    </row>
    <row r="71" customFormat="false" ht="15" hidden="false" customHeight="false" outlineLevel="0" collapsed="false">
      <c r="A71" s="0" t="s">
        <v>122</v>
      </c>
      <c r="B71" s="13" t="n">
        <f aca="false">SUMPRODUCT(MAX((Transactions!$A$2:$A$634=A71)*Transactions!$B$2:$B$634))</f>
        <v>45876</v>
      </c>
      <c r="C71" s="0" t="n">
        <f aca="false">$E$1 - B71</f>
        <v>276</v>
      </c>
      <c r="D71" s="0" t="n">
        <f aca="false">COUNTIF(Transactions!$A$2:$A$634, A71)</f>
        <v>6</v>
      </c>
      <c r="E71" s="14" t="n">
        <f aca="false">SUMIF(Transactions!$A$2:$A$634, A71, Transactions!$C$2:$C$634)</f>
        <v>710.87</v>
      </c>
      <c r="F71" s="0" t="n">
        <f aca="false">6-MIN(5, MAX(1, CEILING(PERCENTRANK($C$4:$C$123, C71, 4)*5, 1)))</f>
        <v>2</v>
      </c>
      <c r="G71" s="0" t="n">
        <f aca="false">MIN(5, MAX(1, CEILING(PERCENTRANK($D$4:$D$123, D71, 4)*5, 1)))</f>
        <v>3</v>
      </c>
      <c r="H71" s="0" t="n">
        <f aca="false">MIN(5, MAX(1, CEILING(PERCENTRANK($E$4:$E$123, E71, 4)*5, 1)))</f>
        <v>4</v>
      </c>
      <c r="I71" s="0" t="str">
        <f aca="false">F71 &amp; G71 &amp; H71</f>
        <v>234</v>
      </c>
      <c r="J71" s="0" t="str">
        <f aca="false">IFERROR(VLOOKUP(I71, SegmentMap!$A:$B, 2, FALSE()), "Other")</f>
        <v>Other</v>
      </c>
    </row>
    <row r="72" customFormat="false" ht="15" hidden="false" customHeight="false" outlineLevel="0" collapsed="false">
      <c r="A72" s="0" t="s">
        <v>129</v>
      </c>
      <c r="B72" s="13" t="n">
        <f aca="false">SUMPRODUCT(MAX((Transactions!$A$2:$A$634=A72)*Transactions!$B$2:$B$634))</f>
        <v>45997</v>
      </c>
      <c r="C72" s="0" t="n">
        <f aca="false">$E$1 - B72</f>
        <v>155</v>
      </c>
      <c r="D72" s="0" t="n">
        <f aca="false">COUNTIF(Transactions!$A$2:$A$634, A72)</f>
        <v>4</v>
      </c>
      <c r="E72" s="14" t="n">
        <f aca="false">SUMIF(Transactions!$A$2:$A$634, A72, Transactions!$C$2:$C$634)</f>
        <v>369.99</v>
      </c>
      <c r="F72" s="0" t="n">
        <f aca="false">6-MIN(5, MAX(1, CEILING(PERCENTRANK($C$4:$C$123, C72, 4)*5, 1)))</f>
        <v>2</v>
      </c>
      <c r="G72" s="0" t="n">
        <f aca="false">MIN(5, MAX(1, CEILING(PERCENTRANK($D$4:$D$123, D72, 4)*5, 1)))</f>
        <v>2</v>
      </c>
      <c r="H72" s="0" t="n">
        <f aca="false">MIN(5, MAX(1, CEILING(PERCENTRANK($E$4:$E$123, E72, 4)*5, 1)))</f>
        <v>3</v>
      </c>
      <c r="I72" s="0" t="str">
        <f aca="false">F72 &amp; G72 &amp; H72</f>
        <v>223</v>
      </c>
      <c r="J72" s="0" t="str">
        <f aca="false">IFERROR(VLOOKUP(I72, SegmentMap!$A:$B, 2, FALSE()), "Other")</f>
        <v>Other</v>
      </c>
    </row>
    <row r="73" customFormat="false" ht="15" hidden="false" customHeight="false" outlineLevel="0" collapsed="false">
      <c r="A73" s="0" t="s">
        <v>39</v>
      </c>
      <c r="B73" s="13" t="n">
        <f aca="false">SUMPRODUCT(MAX((Transactions!$A$2:$A$634=A73)*Transactions!$B$2:$B$634))</f>
        <v>46062</v>
      </c>
      <c r="C73" s="0" t="n">
        <f aca="false">$E$1 - B73</f>
        <v>90</v>
      </c>
      <c r="D73" s="0" t="n">
        <f aca="false">COUNTIF(Transactions!$A$2:$A$634, A73)</f>
        <v>10</v>
      </c>
      <c r="E73" s="14" t="n">
        <f aca="false">SUMIF(Transactions!$A$2:$A$634, A73, Transactions!$C$2:$C$634)</f>
        <v>750.83</v>
      </c>
      <c r="F73" s="0" t="n">
        <f aca="false">6-MIN(5, MAX(1, CEILING(PERCENTRANK($C$4:$C$123, C73, 4)*5, 1)))</f>
        <v>3</v>
      </c>
      <c r="G73" s="0" t="n">
        <f aca="false">MIN(5, MAX(1, CEILING(PERCENTRANK($D$4:$D$123, D73, 4)*5, 1)))</f>
        <v>5</v>
      </c>
      <c r="H73" s="0" t="n">
        <f aca="false">MIN(5, MAX(1, CEILING(PERCENTRANK($E$4:$E$123, E73, 4)*5, 1)))</f>
        <v>4</v>
      </c>
      <c r="I73" s="0" t="str">
        <f aca="false">F73 &amp; G73 &amp; H73</f>
        <v>354</v>
      </c>
      <c r="J73" s="0" t="str">
        <f aca="false">IFERROR(VLOOKUP(I73, SegmentMap!$A:$B, 2, FALSE()), "Other")</f>
        <v>At risk</v>
      </c>
    </row>
    <row r="74" customFormat="false" ht="15" hidden="false" customHeight="false" outlineLevel="0" collapsed="false">
      <c r="A74" s="0" t="s">
        <v>87</v>
      </c>
      <c r="B74" s="13" t="n">
        <f aca="false">SUMPRODUCT(MAX((Transactions!$A$2:$A$634=A74)*Transactions!$B$2:$B$634))</f>
        <v>45846</v>
      </c>
      <c r="C74" s="0" t="n">
        <f aca="false">$E$1 - B74</f>
        <v>306</v>
      </c>
      <c r="D74" s="0" t="n">
        <f aca="false">COUNTIF(Transactions!$A$2:$A$634, A74)</f>
        <v>4</v>
      </c>
      <c r="E74" s="14" t="n">
        <f aca="false">SUMIF(Transactions!$A$2:$A$634, A74, Transactions!$C$2:$C$634)</f>
        <v>285.13</v>
      </c>
      <c r="F74" s="0" t="n">
        <f aca="false">6-MIN(5, MAX(1, CEILING(PERCENTRANK($C$4:$C$123, C74, 4)*5, 1)))</f>
        <v>1</v>
      </c>
      <c r="G74" s="0" t="n">
        <f aca="false">MIN(5, MAX(1, CEILING(PERCENTRANK($D$4:$D$123, D74, 4)*5, 1)))</f>
        <v>2</v>
      </c>
      <c r="H74" s="0" t="n">
        <f aca="false">MIN(5, MAX(1, CEILING(PERCENTRANK($E$4:$E$123, E74, 4)*5, 1)))</f>
        <v>2</v>
      </c>
      <c r="I74" s="0" t="str">
        <f aca="false">F74 &amp; G74 &amp; H74</f>
        <v>122</v>
      </c>
      <c r="J74" s="0" t="str">
        <f aca="false">IFERROR(VLOOKUP(I74, SegmentMap!$A:$B, 2, FALSE()), "Other")</f>
        <v>Hibernating</v>
      </c>
    </row>
    <row r="75" customFormat="false" ht="15" hidden="false" customHeight="false" outlineLevel="0" collapsed="false">
      <c r="A75" s="0" t="s">
        <v>50</v>
      </c>
      <c r="B75" s="13" t="n">
        <f aca="false">SUMPRODUCT(MAX((Transactions!$A$2:$A$634=A75)*Transactions!$B$2:$B$634))</f>
        <v>45877</v>
      </c>
      <c r="C75" s="0" t="n">
        <f aca="false">$E$1 - B75</f>
        <v>275</v>
      </c>
      <c r="D75" s="0" t="n">
        <f aca="false">COUNTIF(Transactions!$A$2:$A$634, A75)</f>
        <v>7</v>
      </c>
      <c r="E75" s="14" t="n">
        <f aca="false">SUMIF(Transactions!$A$2:$A$634, A75, Transactions!$C$2:$C$634)</f>
        <v>662.72</v>
      </c>
      <c r="F75" s="0" t="n">
        <f aca="false">6-MIN(5, MAX(1, CEILING(PERCENTRANK($C$4:$C$123, C75, 4)*5, 1)))</f>
        <v>2</v>
      </c>
      <c r="G75" s="0" t="n">
        <f aca="false">MIN(5, MAX(1, CEILING(PERCENTRANK($D$4:$D$123, D75, 4)*5, 1)))</f>
        <v>4</v>
      </c>
      <c r="H75" s="0" t="n">
        <f aca="false">MIN(5, MAX(1, CEILING(PERCENTRANK($E$4:$E$123, E75, 4)*5, 1)))</f>
        <v>4</v>
      </c>
      <c r="I75" s="0" t="str">
        <f aca="false">F75 &amp; G75 &amp; H75</f>
        <v>244</v>
      </c>
      <c r="J75" s="0" t="str">
        <f aca="false">IFERROR(VLOOKUP(I75, SegmentMap!$A:$B, 2, FALSE()), "Other")</f>
        <v>Other</v>
      </c>
    </row>
    <row r="76" customFormat="false" ht="15" hidden="false" customHeight="false" outlineLevel="0" collapsed="false">
      <c r="A76" s="0" t="s">
        <v>74</v>
      </c>
      <c r="B76" s="13" t="n">
        <f aca="false">SUMPRODUCT(MAX((Transactions!$A$2:$A$634=A76)*Transactions!$B$2:$B$634))</f>
        <v>46058</v>
      </c>
      <c r="C76" s="0" t="n">
        <f aca="false">$E$1 - B76</f>
        <v>94</v>
      </c>
      <c r="D76" s="0" t="n">
        <f aca="false">COUNTIF(Transactions!$A$2:$A$634, A76)</f>
        <v>4</v>
      </c>
      <c r="E76" s="14" t="n">
        <f aca="false">SUMIF(Transactions!$A$2:$A$634, A76, Transactions!$C$2:$C$634)</f>
        <v>160.46</v>
      </c>
      <c r="F76" s="0" t="n">
        <f aca="false">6-MIN(5, MAX(1, CEILING(PERCENTRANK($C$4:$C$123, C76, 4)*5, 1)))</f>
        <v>3</v>
      </c>
      <c r="G76" s="0" t="n">
        <f aca="false">MIN(5, MAX(1, CEILING(PERCENTRANK($D$4:$D$123, D76, 4)*5, 1)))</f>
        <v>2</v>
      </c>
      <c r="H76" s="0" t="n">
        <f aca="false">MIN(5, MAX(1, CEILING(PERCENTRANK($E$4:$E$123, E76, 4)*5, 1)))</f>
        <v>2</v>
      </c>
      <c r="I76" s="0" t="str">
        <f aca="false">F76 &amp; G76 &amp; H76</f>
        <v>322</v>
      </c>
      <c r="J76" s="0" t="str">
        <f aca="false">IFERROR(VLOOKUP(I76, SegmentMap!$A:$B, 2, FALSE()), "Other")</f>
        <v>Other</v>
      </c>
    </row>
    <row r="77" customFormat="false" ht="15" hidden="false" customHeight="false" outlineLevel="0" collapsed="false">
      <c r="A77" s="0" t="s">
        <v>115</v>
      </c>
      <c r="B77" s="13" t="n">
        <f aca="false">SUMPRODUCT(MAX((Transactions!$A$2:$A$634=A77)*Transactions!$B$2:$B$634))</f>
        <v>45863</v>
      </c>
      <c r="C77" s="0" t="n">
        <f aca="false">$E$1 - B77</f>
        <v>289</v>
      </c>
      <c r="D77" s="0" t="n">
        <f aca="false">COUNTIF(Transactions!$A$2:$A$634, A77)</f>
        <v>5</v>
      </c>
      <c r="E77" s="14" t="n">
        <f aca="false">SUMIF(Transactions!$A$2:$A$634, A77, Transactions!$C$2:$C$634)</f>
        <v>778.91</v>
      </c>
      <c r="F77" s="0" t="n">
        <f aca="false">6-MIN(5, MAX(1, CEILING(PERCENTRANK($C$4:$C$123, C77, 4)*5, 1)))</f>
        <v>1</v>
      </c>
      <c r="G77" s="0" t="n">
        <f aca="false">MIN(5, MAX(1, CEILING(PERCENTRANK($D$4:$D$123, D77, 4)*5, 1)))</f>
        <v>3</v>
      </c>
      <c r="H77" s="0" t="n">
        <f aca="false">MIN(5, MAX(1, CEILING(PERCENTRANK($E$4:$E$123, E77, 4)*5, 1)))</f>
        <v>4</v>
      </c>
      <c r="I77" s="0" t="str">
        <f aca="false">F77 &amp; G77 &amp; H77</f>
        <v>134</v>
      </c>
      <c r="J77" s="0" t="str">
        <f aca="false">IFERROR(VLOOKUP(I77, SegmentMap!$A:$B, 2, FALSE()), "Other")</f>
        <v>Hibernating</v>
      </c>
    </row>
    <row r="78" customFormat="false" ht="15" hidden="false" customHeight="false" outlineLevel="0" collapsed="false">
      <c r="A78" s="0" t="s">
        <v>68</v>
      </c>
      <c r="B78" s="13" t="n">
        <f aca="false">SUMPRODUCT(MAX((Transactions!$A$2:$A$634=A78)*Transactions!$B$2:$B$634))</f>
        <v>46146</v>
      </c>
      <c r="C78" s="0" t="n">
        <f aca="false">$E$1 - B78</f>
        <v>6</v>
      </c>
      <c r="D78" s="0" t="n">
        <f aca="false">COUNTIF(Transactions!$A$2:$A$634, A78)</f>
        <v>2</v>
      </c>
      <c r="E78" s="14" t="n">
        <f aca="false">SUMIF(Transactions!$A$2:$A$634, A78, Transactions!$C$2:$C$634)</f>
        <v>127.01</v>
      </c>
      <c r="F78" s="0" t="n">
        <f aca="false">6-MIN(5, MAX(1, CEILING(PERCENTRANK($C$4:$C$123, C78, 4)*5, 1)))</f>
        <v>5</v>
      </c>
      <c r="G78" s="0" t="n">
        <f aca="false">MIN(5, MAX(1, CEILING(PERCENTRANK($D$4:$D$123, D78, 4)*5, 1)))</f>
        <v>1</v>
      </c>
      <c r="H78" s="0" t="n">
        <f aca="false">MIN(5, MAX(1, CEILING(PERCENTRANK($E$4:$E$123, E78, 4)*5, 1)))</f>
        <v>2</v>
      </c>
      <c r="I78" s="0" t="str">
        <f aca="false">F78 &amp; G78 &amp; H78</f>
        <v>512</v>
      </c>
      <c r="J78" s="0" t="str">
        <f aca="false">IFERROR(VLOOKUP(I78, SegmentMap!$A:$B, 2, FALSE()), "Other")</f>
        <v>Potential loyalist</v>
      </c>
    </row>
    <row r="79" customFormat="false" ht="15" hidden="false" customHeight="false" outlineLevel="0" collapsed="false">
      <c r="A79" s="0" t="s">
        <v>120</v>
      </c>
      <c r="B79" s="13" t="n">
        <f aca="false">SUMPRODUCT(MAX((Transactions!$A$2:$A$634=A79)*Transactions!$B$2:$B$634))</f>
        <v>46133</v>
      </c>
      <c r="C79" s="0" t="n">
        <f aca="false">$E$1 - B79</f>
        <v>19</v>
      </c>
      <c r="D79" s="0" t="n">
        <f aca="false">COUNTIF(Transactions!$A$2:$A$634, A79)</f>
        <v>2</v>
      </c>
      <c r="E79" s="14" t="n">
        <f aca="false">SUMIF(Transactions!$A$2:$A$634, A79, Transactions!$C$2:$C$634)</f>
        <v>177.85</v>
      </c>
      <c r="F79" s="0" t="n">
        <f aca="false">6-MIN(5, MAX(1, CEILING(PERCENTRANK($C$4:$C$123, C79, 4)*5, 1)))</f>
        <v>5</v>
      </c>
      <c r="G79" s="0" t="n">
        <f aca="false">MIN(5, MAX(1, CEILING(PERCENTRANK($D$4:$D$123, D79, 4)*5, 1)))</f>
        <v>1</v>
      </c>
      <c r="H79" s="0" t="n">
        <f aca="false">MIN(5, MAX(1, CEILING(PERCENTRANK($E$4:$E$123, E79, 4)*5, 1)))</f>
        <v>2</v>
      </c>
      <c r="I79" s="0" t="str">
        <f aca="false">F79 &amp; G79 &amp; H79</f>
        <v>512</v>
      </c>
      <c r="J79" s="0" t="str">
        <f aca="false">IFERROR(VLOOKUP(I79, SegmentMap!$A:$B, 2, FALSE()), "Other")</f>
        <v>Potential loyalist</v>
      </c>
    </row>
    <row r="80" customFormat="false" ht="15" hidden="false" customHeight="false" outlineLevel="0" collapsed="false">
      <c r="A80" s="0" t="s">
        <v>100</v>
      </c>
      <c r="B80" s="13" t="n">
        <f aca="false">SUMPRODUCT(MAX((Transactions!$A$2:$A$634=A80)*Transactions!$B$2:$B$634))</f>
        <v>45686</v>
      </c>
      <c r="C80" s="0" t="n">
        <f aca="false">$E$1 - B80</f>
        <v>466</v>
      </c>
      <c r="D80" s="0" t="n">
        <f aca="false">COUNTIF(Transactions!$A$2:$A$634, A80)</f>
        <v>2</v>
      </c>
      <c r="E80" s="14" t="n">
        <f aca="false">SUMIF(Transactions!$A$2:$A$634, A80, Transactions!$C$2:$C$634)</f>
        <v>40.65</v>
      </c>
      <c r="F80" s="0" t="n">
        <f aca="false">6-MIN(5, MAX(1, CEILING(PERCENTRANK($C$4:$C$123, C80, 4)*5, 1)))</f>
        <v>1</v>
      </c>
      <c r="G80" s="0" t="n">
        <f aca="false">MIN(5, MAX(1, CEILING(PERCENTRANK($D$4:$D$123, D80, 4)*5, 1)))</f>
        <v>1</v>
      </c>
      <c r="H80" s="0" t="n">
        <f aca="false">MIN(5, MAX(1, CEILING(PERCENTRANK($E$4:$E$123, E80, 4)*5, 1)))</f>
        <v>1</v>
      </c>
      <c r="I80" s="0" t="str">
        <f aca="false">F80 &amp; G80 &amp; H80</f>
        <v>111</v>
      </c>
      <c r="J80" s="0" t="str">
        <f aca="false">IFERROR(VLOOKUP(I80, SegmentMap!$A:$B, 2, FALSE()), "Other")</f>
        <v>Lost</v>
      </c>
    </row>
    <row r="81" customFormat="false" ht="15" hidden="false" customHeight="false" outlineLevel="0" collapsed="false">
      <c r="A81" s="0" t="s">
        <v>126</v>
      </c>
      <c r="B81" s="13" t="n">
        <f aca="false">SUMPRODUCT(MAX((Transactions!$A$2:$A$634=A81)*Transactions!$B$2:$B$634))</f>
        <v>46130</v>
      </c>
      <c r="C81" s="0" t="n">
        <f aca="false">$E$1 - B81</f>
        <v>22</v>
      </c>
      <c r="D81" s="0" t="n">
        <f aca="false">COUNTIF(Transactions!$A$2:$A$634, A81)</f>
        <v>1</v>
      </c>
      <c r="E81" s="14" t="n">
        <f aca="false">SUMIF(Transactions!$A$2:$A$634, A81, Transactions!$C$2:$C$634)</f>
        <v>155.97</v>
      </c>
      <c r="F81" s="0" t="n">
        <f aca="false">6-MIN(5, MAX(1, CEILING(PERCENTRANK($C$4:$C$123, C81, 4)*5, 1)))</f>
        <v>4</v>
      </c>
      <c r="G81" s="0" t="n">
        <f aca="false">MIN(5, MAX(1, CEILING(PERCENTRANK($D$4:$D$123, D81, 4)*5, 1)))</f>
        <v>1</v>
      </c>
      <c r="H81" s="0" t="n">
        <f aca="false">MIN(5, MAX(1, CEILING(PERCENTRANK($E$4:$E$123, E81, 4)*5, 1)))</f>
        <v>2</v>
      </c>
      <c r="I81" s="0" t="str">
        <f aca="false">F81 &amp; G81 &amp; H81</f>
        <v>412</v>
      </c>
      <c r="J81" s="0" t="str">
        <f aca="false">IFERROR(VLOOKUP(I81, SegmentMap!$A:$B, 2, FALSE()), "Other")</f>
        <v>Other</v>
      </c>
    </row>
    <row r="82" customFormat="false" ht="15" hidden="false" customHeight="false" outlineLevel="0" collapsed="false">
      <c r="A82" s="0" t="s">
        <v>83</v>
      </c>
      <c r="B82" s="13" t="n">
        <f aca="false">SUMPRODUCT(MAX((Transactions!$A$2:$A$634=A82)*Transactions!$B$2:$B$634))</f>
        <v>45865</v>
      </c>
      <c r="C82" s="0" t="n">
        <f aca="false">$E$1 - B82</f>
        <v>287</v>
      </c>
      <c r="D82" s="0" t="n">
        <f aca="false">COUNTIF(Transactions!$A$2:$A$634, A82)</f>
        <v>5</v>
      </c>
      <c r="E82" s="14" t="n">
        <f aca="false">SUMIF(Transactions!$A$2:$A$634, A82, Transactions!$C$2:$C$634)</f>
        <v>782.22</v>
      </c>
      <c r="F82" s="0" t="n">
        <f aca="false">6-MIN(5, MAX(1, CEILING(PERCENTRANK($C$4:$C$123, C82, 4)*5, 1)))</f>
        <v>1</v>
      </c>
      <c r="G82" s="0" t="n">
        <f aca="false">MIN(5, MAX(1, CEILING(PERCENTRANK($D$4:$D$123, D82, 4)*5, 1)))</f>
        <v>3</v>
      </c>
      <c r="H82" s="0" t="n">
        <f aca="false">MIN(5, MAX(1, CEILING(PERCENTRANK($E$4:$E$123, E82, 4)*5, 1)))</f>
        <v>4</v>
      </c>
      <c r="I82" s="0" t="str">
        <f aca="false">F82 &amp; G82 &amp; H82</f>
        <v>134</v>
      </c>
      <c r="J82" s="0" t="str">
        <f aca="false">IFERROR(VLOOKUP(I82, SegmentMap!$A:$B, 2, FALSE()), "Other")</f>
        <v>Hibernating</v>
      </c>
    </row>
    <row r="83" customFormat="false" ht="15" hidden="false" customHeight="false" outlineLevel="0" collapsed="false">
      <c r="A83" s="0" t="s">
        <v>82</v>
      </c>
      <c r="B83" s="13" t="n">
        <f aca="false">SUMPRODUCT(MAX((Transactions!$A$2:$A$634=A83)*Transactions!$B$2:$B$634))</f>
        <v>46128</v>
      </c>
      <c r="C83" s="0" t="n">
        <f aca="false">$E$1 - B83</f>
        <v>24</v>
      </c>
      <c r="D83" s="0" t="n">
        <f aca="false">COUNTIF(Transactions!$A$2:$A$634, A83)</f>
        <v>11</v>
      </c>
      <c r="E83" s="14" t="n">
        <f aca="false">SUMIF(Transactions!$A$2:$A$634, A83, Transactions!$C$2:$C$634)</f>
        <v>2868.28</v>
      </c>
      <c r="F83" s="0" t="n">
        <f aca="false">6-MIN(5, MAX(1, CEILING(PERCENTRANK($C$4:$C$123, C83, 4)*5, 1)))</f>
        <v>4</v>
      </c>
      <c r="G83" s="0" t="n">
        <f aca="false">MIN(5, MAX(1, CEILING(PERCENTRANK($D$4:$D$123, D83, 4)*5, 1)))</f>
        <v>5</v>
      </c>
      <c r="H83" s="0" t="n">
        <f aca="false">MIN(5, MAX(1, CEILING(PERCENTRANK($E$4:$E$123, E83, 4)*5, 1)))</f>
        <v>5</v>
      </c>
      <c r="I83" s="0" t="str">
        <f aca="false">F83 &amp; G83 &amp; H83</f>
        <v>455</v>
      </c>
      <c r="J83" s="0" t="str">
        <f aca="false">IFERROR(VLOOKUP(I83, SegmentMap!$A:$B, 2, FALSE()), "Other")</f>
        <v>Champion</v>
      </c>
    </row>
    <row r="84" customFormat="false" ht="15" hidden="false" customHeight="false" outlineLevel="0" collapsed="false">
      <c r="A84" s="0" t="s">
        <v>119</v>
      </c>
      <c r="B84" s="13" t="n">
        <f aca="false">SUMPRODUCT(MAX((Transactions!$A$2:$A$634=A84)*Transactions!$B$2:$B$634))</f>
        <v>46130</v>
      </c>
      <c r="C84" s="0" t="n">
        <f aca="false">$E$1 - B84</f>
        <v>22</v>
      </c>
      <c r="D84" s="0" t="n">
        <f aca="false">COUNTIF(Transactions!$A$2:$A$634, A84)</f>
        <v>2</v>
      </c>
      <c r="E84" s="14" t="n">
        <f aca="false">SUMIF(Transactions!$A$2:$A$634, A84, Transactions!$C$2:$C$634)</f>
        <v>158.15</v>
      </c>
      <c r="F84" s="0" t="n">
        <f aca="false">6-MIN(5, MAX(1, CEILING(PERCENTRANK($C$4:$C$123, C84, 4)*5, 1)))</f>
        <v>4</v>
      </c>
      <c r="G84" s="0" t="n">
        <f aca="false">MIN(5, MAX(1, CEILING(PERCENTRANK($D$4:$D$123, D84, 4)*5, 1)))</f>
        <v>1</v>
      </c>
      <c r="H84" s="0" t="n">
        <f aca="false">MIN(5, MAX(1, CEILING(PERCENTRANK($E$4:$E$123, E84, 4)*5, 1)))</f>
        <v>2</v>
      </c>
      <c r="I84" s="0" t="str">
        <f aca="false">F84 &amp; G84 &amp; H84</f>
        <v>412</v>
      </c>
      <c r="J84" s="0" t="str">
        <f aca="false">IFERROR(VLOOKUP(I84, SegmentMap!$A:$B, 2, FALSE()), "Other")</f>
        <v>Other</v>
      </c>
    </row>
    <row r="85" customFormat="false" ht="15" hidden="false" customHeight="false" outlineLevel="0" collapsed="false">
      <c r="A85" s="0" t="s">
        <v>114</v>
      </c>
      <c r="B85" s="13" t="n">
        <f aca="false">SUMPRODUCT(MAX((Transactions!$A$2:$A$634=A85)*Transactions!$B$2:$B$634))</f>
        <v>46130</v>
      </c>
      <c r="C85" s="0" t="n">
        <f aca="false">$E$1 - B85</f>
        <v>22</v>
      </c>
      <c r="D85" s="0" t="n">
        <f aca="false">COUNTIF(Transactions!$A$2:$A$634, A85)</f>
        <v>1</v>
      </c>
      <c r="E85" s="14" t="n">
        <f aca="false">SUMIF(Transactions!$A$2:$A$634, A85, Transactions!$C$2:$C$634)</f>
        <v>41.05</v>
      </c>
      <c r="F85" s="0" t="n">
        <f aca="false">6-MIN(5, MAX(1, CEILING(PERCENTRANK($C$4:$C$123, C85, 4)*5, 1)))</f>
        <v>4</v>
      </c>
      <c r="G85" s="0" t="n">
        <f aca="false">MIN(5, MAX(1, CEILING(PERCENTRANK($D$4:$D$123, D85, 4)*5, 1)))</f>
        <v>1</v>
      </c>
      <c r="H85" s="0" t="n">
        <f aca="false">MIN(5, MAX(1, CEILING(PERCENTRANK($E$4:$E$123, E85, 4)*5, 1)))</f>
        <v>1</v>
      </c>
      <c r="I85" s="0" t="str">
        <f aca="false">F85 &amp; G85 &amp; H85</f>
        <v>411</v>
      </c>
      <c r="J85" s="0" t="str">
        <f aca="false">IFERROR(VLOOKUP(I85, SegmentMap!$A:$B, 2, FALSE()), "Other")</f>
        <v>New customer</v>
      </c>
    </row>
    <row r="86" customFormat="false" ht="15" hidden="false" customHeight="false" outlineLevel="0" collapsed="false">
      <c r="A86" s="0" t="s">
        <v>38</v>
      </c>
      <c r="B86" s="13" t="n">
        <f aca="false">SUMPRODUCT(MAX((Transactions!$A$2:$A$634=A86)*Transactions!$B$2:$B$634))</f>
        <v>46136</v>
      </c>
      <c r="C86" s="0" t="n">
        <f aca="false">$E$1 - B86</f>
        <v>16</v>
      </c>
      <c r="D86" s="0" t="n">
        <f aca="false">COUNTIF(Transactions!$A$2:$A$634, A86)</f>
        <v>8</v>
      </c>
      <c r="E86" s="14" t="n">
        <f aca="false">SUMIF(Transactions!$A$2:$A$634, A86, Transactions!$C$2:$C$634)</f>
        <v>1427.74</v>
      </c>
      <c r="F86" s="0" t="n">
        <f aca="false">6-MIN(5, MAX(1, CEILING(PERCENTRANK($C$4:$C$123, C86, 4)*5, 1)))</f>
        <v>5</v>
      </c>
      <c r="G86" s="0" t="n">
        <f aca="false">MIN(5, MAX(1, CEILING(PERCENTRANK($D$4:$D$123, D86, 4)*5, 1)))</f>
        <v>4</v>
      </c>
      <c r="H86" s="0" t="n">
        <f aca="false">MIN(5, MAX(1, CEILING(PERCENTRANK($E$4:$E$123, E86, 4)*5, 1)))</f>
        <v>5</v>
      </c>
      <c r="I86" s="0" t="str">
        <f aca="false">F86 &amp; G86 &amp; H86</f>
        <v>545</v>
      </c>
      <c r="J86" s="0" t="str">
        <f aca="false">IFERROR(VLOOKUP(I86, SegmentMap!$A:$B, 2, FALSE()), "Other")</f>
        <v>Champion</v>
      </c>
    </row>
    <row r="87" customFormat="false" ht="15" hidden="false" customHeight="false" outlineLevel="0" collapsed="false">
      <c r="A87" s="0" t="s">
        <v>73</v>
      </c>
      <c r="B87" s="13" t="n">
        <f aca="false">SUMPRODUCT(MAX((Transactions!$A$2:$A$634=A87)*Transactions!$B$2:$B$634))</f>
        <v>46124</v>
      </c>
      <c r="C87" s="0" t="n">
        <f aca="false">$E$1 - B87</f>
        <v>28</v>
      </c>
      <c r="D87" s="0" t="n">
        <f aca="false">COUNTIF(Transactions!$A$2:$A$634, A87)</f>
        <v>7</v>
      </c>
      <c r="E87" s="14" t="n">
        <f aca="false">SUMIF(Transactions!$A$2:$A$634, A87, Transactions!$C$2:$C$634)</f>
        <v>2370.91</v>
      </c>
      <c r="F87" s="0" t="n">
        <f aca="false">6-MIN(5, MAX(1, CEILING(PERCENTRANK($C$4:$C$123, C87, 4)*5, 1)))</f>
        <v>4</v>
      </c>
      <c r="G87" s="0" t="n">
        <f aca="false">MIN(5, MAX(1, CEILING(PERCENTRANK($D$4:$D$123, D87, 4)*5, 1)))</f>
        <v>4</v>
      </c>
      <c r="H87" s="0" t="n">
        <f aca="false">MIN(5, MAX(1, CEILING(PERCENTRANK($E$4:$E$123, E87, 4)*5, 1)))</f>
        <v>5</v>
      </c>
      <c r="I87" s="0" t="str">
        <f aca="false">F87 &amp; G87 &amp; H87</f>
        <v>445</v>
      </c>
      <c r="J87" s="0" t="str">
        <f aca="false">IFERROR(VLOOKUP(I87, SegmentMap!$A:$B, 2, FALSE()), "Other")</f>
        <v>Other</v>
      </c>
    </row>
    <row r="88" customFormat="false" ht="15" hidden="false" customHeight="false" outlineLevel="0" collapsed="false">
      <c r="A88" s="0" t="s">
        <v>42</v>
      </c>
      <c r="B88" s="13" t="n">
        <f aca="false">SUMPRODUCT(MAX((Transactions!$A$2:$A$634=A88)*Transactions!$B$2:$B$634))</f>
        <v>46138</v>
      </c>
      <c r="C88" s="0" t="n">
        <f aca="false">$E$1 - B88</f>
        <v>14</v>
      </c>
      <c r="D88" s="0" t="n">
        <f aca="false">COUNTIF(Transactions!$A$2:$A$634, A88)</f>
        <v>9</v>
      </c>
      <c r="E88" s="14" t="n">
        <f aca="false">SUMIF(Transactions!$A$2:$A$634, A88, Transactions!$C$2:$C$634)</f>
        <v>2299.81</v>
      </c>
      <c r="F88" s="0" t="n">
        <f aca="false">6-MIN(5, MAX(1, CEILING(PERCENTRANK($C$4:$C$123, C88, 4)*5, 1)))</f>
        <v>5</v>
      </c>
      <c r="G88" s="0" t="n">
        <f aca="false">MIN(5, MAX(1, CEILING(PERCENTRANK($D$4:$D$123, D88, 4)*5, 1)))</f>
        <v>5</v>
      </c>
      <c r="H88" s="0" t="n">
        <f aca="false">MIN(5, MAX(1, CEILING(PERCENTRANK($E$4:$E$123, E88, 4)*5, 1)))</f>
        <v>5</v>
      </c>
      <c r="I88" s="0" t="str">
        <f aca="false">F88 &amp; G88 &amp; H88</f>
        <v>555</v>
      </c>
      <c r="J88" s="0" t="str">
        <f aca="false">IFERROR(VLOOKUP(I88, SegmentMap!$A:$B, 2, FALSE()), "Other")</f>
        <v>Champion</v>
      </c>
    </row>
    <row r="89" customFormat="false" ht="15" hidden="false" customHeight="false" outlineLevel="0" collapsed="false">
      <c r="A89" s="0" t="s">
        <v>65</v>
      </c>
      <c r="B89" s="13" t="n">
        <f aca="false">SUMPRODUCT(MAX((Transactions!$A$2:$A$634=A89)*Transactions!$B$2:$B$634))</f>
        <v>46132</v>
      </c>
      <c r="C89" s="0" t="n">
        <f aca="false">$E$1 - B89</f>
        <v>20</v>
      </c>
      <c r="D89" s="0" t="n">
        <f aca="false">COUNTIF(Transactions!$A$2:$A$634, A89)</f>
        <v>10</v>
      </c>
      <c r="E89" s="14" t="n">
        <f aca="false">SUMIF(Transactions!$A$2:$A$634, A89, Transactions!$C$2:$C$634)</f>
        <v>812.56</v>
      </c>
      <c r="F89" s="0" t="n">
        <f aca="false">6-MIN(5, MAX(1, CEILING(PERCENTRANK($C$4:$C$123, C89, 4)*5, 1)))</f>
        <v>5</v>
      </c>
      <c r="G89" s="0" t="n">
        <f aca="false">MIN(5, MAX(1, CEILING(PERCENTRANK($D$4:$D$123, D89, 4)*5, 1)))</f>
        <v>5</v>
      </c>
      <c r="H89" s="0" t="n">
        <f aca="false">MIN(5, MAX(1, CEILING(PERCENTRANK($E$4:$E$123, E89, 4)*5, 1)))</f>
        <v>4</v>
      </c>
      <c r="I89" s="0" t="str">
        <f aca="false">F89 &amp; G89 &amp; H89</f>
        <v>554</v>
      </c>
      <c r="J89" s="0" t="str">
        <f aca="false">IFERROR(VLOOKUP(I89, SegmentMap!$A:$B, 2, FALSE()), "Other")</f>
        <v>Champion</v>
      </c>
    </row>
    <row r="90" customFormat="false" ht="15" hidden="false" customHeight="false" outlineLevel="0" collapsed="false">
      <c r="A90" s="0" t="s">
        <v>80</v>
      </c>
      <c r="B90" s="13" t="n">
        <f aca="false">SUMPRODUCT(MAX((Transactions!$A$2:$A$634=A90)*Transactions!$B$2:$B$634))</f>
        <v>46069</v>
      </c>
      <c r="C90" s="0" t="n">
        <f aca="false">$E$1 - B90</f>
        <v>83</v>
      </c>
      <c r="D90" s="0" t="n">
        <f aca="false">COUNTIF(Transactions!$A$2:$A$634, A90)</f>
        <v>8</v>
      </c>
      <c r="E90" s="14" t="n">
        <f aca="false">SUMIF(Transactions!$A$2:$A$634, A90, Transactions!$C$2:$C$634)</f>
        <v>1177.32</v>
      </c>
      <c r="F90" s="0" t="n">
        <f aca="false">6-MIN(5, MAX(1, CEILING(PERCENTRANK($C$4:$C$123, C90, 4)*5, 1)))</f>
        <v>3</v>
      </c>
      <c r="G90" s="0" t="n">
        <f aca="false">MIN(5, MAX(1, CEILING(PERCENTRANK($D$4:$D$123, D90, 4)*5, 1)))</f>
        <v>4</v>
      </c>
      <c r="H90" s="0" t="n">
        <f aca="false">MIN(5, MAX(1, CEILING(PERCENTRANK($E$4:$E$123, E90, 4)*5, 1)))</f>
        <v>5</v>
      </c>
      <c r="I90" s="0" t="str">
        <f aca="false">F90 &amp; G90 &amp; H90</f>
        <v>345</v>
      </c>
      <c r="J90" s="0" t="str">
        <f aca="false">IFERROR(VLOOKUP(I90, SegmentMap!$A:$B, 2, FALSE()), "Other")</f>
        <v>At risk</v>
      </c>
    </row>
    <row r="91" customFormat="false" ht="15" hidden="false" customHeight="false" outlineLevel="0" collapsed="false">
      <c r="A91" s="0" t="s">
        <v>153</v>
      </c>
      <c r="B91" s="13" t="n">
        <f aca="false">SUMPRODUCT(MAX((Transactions!$A$2:$A$634=A91)*Transactions!$B$2:$B$634))</f>
        <v>46143</v>
      </c>
      <c r="C91" s="0" t="n">
        <f aca="false">$E$1 - B91</f>
        <v>9</v>
      </c>
      <c r="D91" s="0" t="n">
        <f aca="false">COUNTIF(Transactions!$A$2:$A$634, A91)</f>
        <v>1</v>
      </c>
      <c r="E91" s="14" t="n">
        <f aca="false">SUMIF(Transactions!$A$2:$A$634, A91, Transactions!$C$2:$C$634)</f>
        <v>29.72</v>
      </c>
      <c r="F91" s="0" t="n">
        <f aca="false">6-MIN(5, MAX(1, CEILING(PERCENTRANK($C$4:$C$123, C91, 4)*5, 1)))</f>
        <v>5</v>
      </c>
      <c r="G91" s="0" t="n">
        <f aca="false">MIN(5, MAX(1, CEILING(PERCENTRANK($D$4:$D$123, D91, 4)*5, 1)))</f>
        <v>1</v>
      </c>
      <c r="H91" s="0" t="n">
        <f aca="false">MIN(5, MAX(1, CEILING(PERCENTRANK($E$4:$E$123, E91, 4)*5, 1)))</f>
        <v>1</v>
      </c>
      <c r="I91" s="0" t="str">
        <f aca="false">F91 &amp; G91 &amp; H91</f>
        <v>511</v>
      </c>
      <c r="J91" s="0" t="str">
        <f aca="false">IFERROR(VLOOKUP(I91, SegmentMap!$A:$B, 2, FALSE()), "Other")</f>
        <v>New customer</v>
      </c>
    </row>
    <row r="92" customFormat="false" ht="15" hidden="false" customHeight="false" outlineLevel="0" collapsed="false">
      <c r="A92" s="0" t="s">
        <v>57</v>
      </c>
      <c r="B92" s="13" t="n">
        <f aca="false">SUMPRODUCT(MAX((Transactions!$A$2:$A$634=A92)*Transactions!$B$2:$B$634))</f>
        <v>45978</v>
      </c>
      <c r="C92" s="0" t="n">
        <f aca="false">$E$1 - B92</f>
        <v>174</v>
      </c>
      <c r="D92" s="0" t="n">
        <f aca="false">COUNTIF(Transactions!$A$2:$A$634, A92)</f>
        <v>7</v>
      </c>
      <c r="E92" s="14" t="n">
        <f aca="false">SUMIF(Transactions!$A$2:$A$634, A92, Transactions!$C$2:$C$634)</f>
        <v>767.88</v>
      </c>
      <c r="F92" s="0" t="n">
        <f aca="false">6-MIN(5, MAX(1, CEILING(PERCENTRANK($C$4:$C$123, C92, 4)*5, 1)))</f>
        <v>2</v>
      </c>
      <c r="G92" s="0" t="n">
        <f aca="false">MIN(5, MAX(1, CEILING(PERCENTRANK($D$4:$D$123, D92, 4)*5, 1)))</f>
        <v>4</v>
      </c>
      <c r="H92" s="0" t="n">
        <f aca="false">MIN(5, MAX(1, CEILING(PERCENTRANK($E$4:$E$123, E92, 4)*5, 1)))</f>
        <v>4</v>
      </c>
      <c r="I92" s="0" t="str">
        <f aca="false">F92 &amp; G92 &amp; H92</f>
        <v>244</v>
      </c>
      <c r="J92" s="0" t="str">
        <f aca="false">IFERROR(VLOOKUP(I92, SegmentMap!$A:$B, 2, FALSE()), "Other")</f>
        <v>Other</v>
      </c>
    </row>
    <row r="93" customFormat="false" ht="15" hidden="false" customHeight="false" outlineLevel="0" collapsed="false">
      <c r="A93" s="0" t="s">
        <v>60</v>
      </c>
      <c r="B93" s="13" t="n">
        <f aca="false">SUMPRODUCT(MAX((Transactions!$A$2:$A$634=A93)*Transactions!$B$2:$B$634))</f>
        <v>46030</v>
      </c>
      <c r="C93" s="0" t="n">
        <f aca="false">$E$1 - B93</f>
        <v>122</v>
      </c>
      <c r="D93" s="0" t="n">
        <f aca="false">COUNTIF(Transactions!$A$2:$A$634, A93)</f>
        <v>5</v>
      </c>
      <c r="E93" s="14" t="n">
        <f aca="false">SUMIF(Transactions!$A$2:$A$634, A93, Transactions!$C$2:$C$634)</f>
        <v>252.82</v>
      </c>
      <c r="F93" s="0" t="n">
        <f aca="false">6-MIN(5, MAX(1, CEILING(PERCENTRANK($C$4:$C$123, C93, 4)*5, 1)))</f>
        <v>3</v>
      </c>
      <c r="G93" s="0" t="n">
        <f aca="false">MIN(5, MAX(1, CEILING(PERCENTRANK($D$4:$D$123, D93, 4)*5, 1)))</f>
        <v>3</v>
      </c>
      <c r="H93" s="0" t="n">
        <f aca="false">MIN(5, MAX(1, CEILING(PERCENTRANK($E$4:$E$123, E93, 4)*5, 1)))</f>
        <v>2</v>
      </c>
      <c r="I93" s="0" t="str">
        <f aca="false">F93 &amp; G93 &amp; H93</f>
        <v>332</v>
      </c>
      <c r="J93" s="0" t="str">
        <f aca="false">IFERROR(VLOOKUP(I93, SegmentMap!$A:$B, 2, FALSE()), "Other")</f>
        <v>Other</v>
      </c>
    </row>
    <row r="94" customFormat="false" ht="15" hidden="false" customHeight="false" outlineLevel="0" collapsed="false">
      <c r="A94" s="0" t="s">
        <v>103</v>
      </c>
      <c r="B94" s="13" t="n">
        <f aca="false">SUMPRODUCT(MAX((Transactions!$A$2:$A$634=A94)*Transactions!$B$2:$B$634))</f>
        <v>46132</v>
      </c>
      <c r="C94" s="0" t="n">
        <f aca="false">$E$1 - B94</f>
        <v>20</v>
      </c>
      <c r="D94" s="0" t="n">
        <f aca="false">COUNTIF(Transactions!$A$2:$A$634, A94)</f>
        <v>8</v>
      </c>
      <c r="E94" s="14" t="n">
        <f aca="false">SUMIF(Transactions!$A$2:$A$634, A94, Transactions!$C$2:$C$634)</f>
        <v>1579.5</v>
      </c>
      <c r="F94" s="0" t="n">
        <f aca="false">6-MIN(5, MAX(1, CEILING(PERCENTRANK($C$4:$C$123, C94, 4)*5, 1)))</f>
        <v>5</v>
      </c>
      <c r="G94" s="0" t="n">
        <f aca="false">MIN(5, MAX(1, CEILING(PERCENTRANK($D$4:$D$123, D94, 4)*5, 1)))</f>
        <v>4</v>
      </c>
      <c r="H94" s="0" t="n">
        <f aca="false">MIN(5, MAX(1, CEILING(PERCENTRANK($E$4:$E$123, E94, 4)*5, 1)))</f>
        <v>5</v>
      </c>
      <c r="I94" s="0" t="str">
        <f aca="false">F94 &amp; G94 &amp; H94</f>
        <v>545</v>
      </c>
      <c r="J94" s="0" t="str">
        <f aca="false">IFERROR(VLOOKUP(I94, SegmentMap!$A:$B, 2, FALSE()), "Other")</f>
        <v>Champion</v>
      </c>
    </row>
    <row r="95" customFormat="false" ht="15" hidden="false" customHeight="false" outlineLevel="0" collapsed="false">
      <c r="A95" s="0" t="s">
        <v>131</v>
      </c>
      <c r="B95" s="13" t="n">
        <f aca="false">SUMPRODUCT(MAX((Transactions!$A$2:$A$634=A95)*Transactions!$B$2:$B$634))</f>
        <v>46142</v>
      </c>
      <c r="C95" s="0" t="n">
        <f aca="false">$E$1 - B95</f>
        <v>10</v>
      </c>
      <c r="D95" s="0" t="n">
        <f aca="false">COUNTIF(Transactions!$A$2:$A$634, A95)</f>
        <v>2</v>
      </c>
      <c r="E95" s="14" t="n">
        <f aca="false">SUMIF(Transactions!$A$2:$A$634, A95, Transactions!$C$2:$C$634)</f>
        <v>103.51</v>
      </c>
      <c r="F95" s="0" t="n">
        <f aca="false">6-MIN(5, MAX(1, CEILING(PERCENTRANK($C$4:$C$123, C95, 4)*5, 1)))</f>
        <v>5</v>
      </c>
      <c r="G95" s="0" t="n">
        <f aca="false">MIN(5, MAX(1, CEILING(PERCENTRANK($D$4:$D$123, D95, 4)*5, 1)))</f>
        <v>1</v>
      </c>
      <c r="H95" s="0" t="n">
        <f aca="false">MIN(5, MAX(1, CEILING(PERCENTRANK($E$4:$E$123, E95, 4)*5, 1)))</f>
        <v>1</v>
      </c>
      <c r="I95" s="0" t="str">
        <f aca="false">F95 &amp; G95 &amp; H95</f>
        <v>511</v>
      </c>
      <c r="J95" s="0" t="str">
        <f aca="false">IFERROR(VLOOKUP(I95, SegmentMap!$A:$B, 2, FALSE()), "Other")</f>
        <v>New customer</v>
      </c>
    </row>
    <row r="96" customFormat="false" ht="15" hidden="false" customHeight="false" outlineLevel="0" collapsed="false">
      <c r="A96" s="0" t="s">
        <v>113</v>
      </c>
      <c r="B96" s="13" t="n">
        <f aca="false">SUMPRODUCT(MAX((Transactions!$A$2:$A$634=A96)*Transactions!$B$2:$B$634))</f>
        <v>45935</v>
      </c>
      <c r="C96" s="0" t="n">
        <f aca="false">$E$1 - B96</f>
        <v>217</v>
      </c>
      <c r="D96" s="0" t="n">
        <f aca="false">COUNTIF(Transactions!$A$2:$A$634, A96)</f>
        <v>5</v>
      </c>
      <c r="E96" s="14" t="n">
        <f aca="false">SUMIF(Transactions!$A$2:$A$634, A96, Transactions!$C$2:$C$634)</f>
        <v>720.56</v>
      </c>
      <c r="F96" s="0" t="n">
        <f aca="false">6-MIN(5, MAX(1, CEILING(PERCENTRANK($C$4:$C$123, C96, 4)*5, 1)))</f>
        <v>2</v>
      </c>
      <c r="G96" s="0" t="n">
        <f aca="false">MIN(5, MAX(1, CEILING(PERCENTRANK($D$4:$D$123, D96, 4)*5, 1)))</f>
        <v>3</v>
      </c>
      <c r="H96" s="0" t="n">
        <f aca="false">MIN(5, MAX(1, CEILING(PERCENTRANK($E$4:$E$123, E96, 4)*5, 1)))</f>
        <v>4</v>
      </c>
      <c r="I96" s="0" t="str">
        <f aca="false">F96 &amp; G96 &amp; H96</f>
        <v>234</v>
      </c>
      <c r="J96" s="0" t="str">
        <f aca="false">IFERROR(VLOOKUP(I96, SegmentMap!$A:$B, 2, FALSE()), "Other")</f>
        <v>Other</v>
      </c>
    </row>
    <row r="97" customFormat="false" ht="15" hidden="false" customHeight="false" outlineLevel="0" collapsed="false">
      <c r="A97" s="0" t="s">
        <v>110</v>
      </c>
      <c r="B97" s="13" t="n">
        <f aca="false">SUMPRODUCT(MAX((Transactions!$A$2:$A$634=A97)*Transactions!$B$2:$B$634))</f>
        <v>46133</v>
      </c>
      <c r="C97" s="0" t="n">
        <f aca="false">$E$1 - B97</f>
        <v>19</v>
      </c>
      <c r="D97" s="0" t="n">
        <f aca="false">COUNTIF(Transactions!$A$2:$A$634, A97)</f>
        <v>2</v>
      </c>
      <c r="E97" s="14" t="n">
        <f aca="false">SUMIF(Transactions!$A$2:$A$634, A97, Transactions!$C$2:$C$634)</f>
        <v>198.48</v>
      </c>
      <c r="F97" s="0" t="n">
        <f aca="false">6-MIN(5, MAX(1, CEILING(PERCENTRANK($C$4:$C$123, C97, 4)*5, 1)))</f>
        <v>5</v>
      </c>
      <c r="G97" s="0" t="n">
        <f aca="false">MIN(5, MAX(1, CEILING(PERCENTRANK($D$4:$D$123, D97, 4)*5, 1)))</f>
        <v>1</v>
      </c>
      <c r="H97" s="0" t="n">
        <f aca="false">MIN(5, MAX(1, CEILING(PERCENTRANK($E$4:$E$123, E97, 4)*5, 1)))</f>
        <v>2</v>
      </c>
      <c r="I97" s="0" t="str">
        <f aca="false">F97 &amp; G97 &amp; H97</f>
        <v>512</v>
      </c>
      <c r="J97" s="0" t="str">
        <f aca="false">IFERROR(VLOOKUP(I97, SegmentMap!$A:$B, 2, FALSE()), "Other")</f>
        <v>Potential loyalist</v>
      </c>
    </row>
    <row r="98" customFormat="false" ht="15" hidden="false" customHeight="false" outlineLevel="0" collapsed="false">
      <c r="A98" s="0" t="s">
        <v>132</v>
      </c>
      <c r="B98" s="13" t="n">
        <f aca="false">SUMPRODUCT(MAX((Transactions!$A$2:$A$634=A98)*Transactions!$B$2:$B$634))</f>
        <v>46145</v>
      </c>
      <c r="C98" s="0" t="n">
        <f aca="false">$E$1 - B98</f>
        <v>7</v>
      </c>
      <c r="D98" s="0" t="n">
        <f aca="false">COUNTIF(Transactions!$A$2:$A$634, A98)</f>
        <v>2</v>
      </c>
      <c r="E98" s="14" t="n">
        <f aca="false">SUMIF(Transactions!$A$2:$A$634, A98, Transactions!$C$2:$C$634)</f>
        <v>105.67</v>
      </c>
      <c r="F98" s="0" t="n">
        <f aca="false">6-MIN(5, MAX(1, CEILING(PERCENTRANK($C$4:$C$123, C98, 4)*5, 1)))</f>
        <v>5</v>
      </c>
      <c r="G98" s="0" t="n">
        <f aca="false">MIN(5, MAX(1, CEILING(PERCENTRANK($D$4:$D$123, D98, 4)*5, 1)))</f>
        <v>1</v>
      </c>
      <c r="H98" s="0" t="n">
        <f aca="false">MIN(5, MAX(1, CEILING(PERCENTRANK($E$4:$E$123, E98, 4)*5, 1)))</f>
        <v>1</v>
      </c>
      <c r="I98" s="0" t="str">
        <f aca="false">F98 &amp; G98 &amp; H98</f>
        <v>511</v>
      </c>
      <c r="J98" s="0" t="str">
        <f aca="false">IFERROR(VLOOKUP(I98, SegmentMap!$A:$B, 2, FALSE()), "Other")</f>
        <v>New customer</v>
      </c>
    </row>
    <row r="99" customFormat="false" ht="15" hidden="false" customHeight="false" outlineLevel="0" collapsed="false">
      <c r="A99" s="0" t="s">
        <v>112</v>
      </c>
      <c r="B99" s="13" t="n">
        <f aca="false">SUMPRODUCT(MAX((Transactions!$A$2:$A$634=A99)*Transactions!$B$2:$B$634))</f>
        <v>46140</v>
      </c>
      <c r="C99" s="0" t="n">
        <f aca="false">$E$1 - B99</f>
        <v>12</v>
      </c>
      <c r="D99" s="0" t="n">
        <f aca="false">COUNTIF(Transactions!$A$2:$A$634, A99)</f>
        <v>9</v>
      </c>
      <c r="E99" s="14" t="n">
        <f aca="false">SUMIF(Transactions!$A$2:$A$634, A99, Transactions!$C$2:$C$634)</f>
        <v>1900.3</v>
      </c>
      <c r="F99" s="0" t="n">
        <f aca="false">6-MIN(5, MAX(1, CEILING(PERCENTRANK($C$4:$C$123, C99, 4)*5, 1)))</f>
        <v>5</v>
      </c>
      <c r="G99" s="0" t="n">
        <f aca="false">MIN(5, MAX(1, CEILING(PERCENTRANK($D$4:$D$123, D99, 4)*5, 1)))</f>
        <v>5</v>
      </c>
      <c r="H99" s="0" t="n">
        <f aca="false">MIN(5, MAX(1, CEILING(PERCENTRANK($E$4:$E$123, E99, 4)*5, 1)))</f>
        <v>5</v>
      </c>
      <c r="I99" s="0" t="str">
        <f aca="false">F99 &amp; G99 &amp; H99</f>
        <v>555</v>
      </c>
      <c r="J99" s="0" t="str">
        <f aca="false">IFERROR(VLOOKUP(I99, SegmentMap!$A:$B, 2, FALSE()), "Other")</f>
        <v>Champion</v>
      </c>
    </row>
    <row r="100" customFormat="false" ht="15" hidden="false" customHeight="false" outlineLevel="0" collapsed="false">
      <c r="A100" s="0" t="s">
        <v>125</v>
      </c>
      <c r="B100" s="13" t="n">
        <f aca="false">SUMPRODUCT(MAX((Transactions!$A$2:$A$634=A100)*Transactions!$B$2:$B$634))</f>
        <v>45681</v>
      </c>
      <c r="C100" s="0" t="n">
        <f aca="false">$E$1 - B100</f>
        <v>471</v>
      </c>
      <c r="D100" s="0" t="n">
        <f aca="false">COUNTIF(Transactions!$A$2:$A$634, A100)</f>
        <v>1</v>
      </c>
      <c r="E100" s="14" t="n">
        <f aca="false">SUMIF(Transactions!$A$2:$A$634, A100, Transactions!$C$2:$C$634)</f>
        <v>122.81</v>
      </c>
      <c r="F100" s="0" t="n">
        <f aca="false">6-MIN(5, MAX(1, CEILING(PERCENTRANK($C$4:$C$123, C100, 4)*5, 1)))</f>
        <v>1</v>
      </c>
      <c r="G100" s="0" t="n">
        <f aca="false">MIN(5, MAX(1, CEILING(PERCENTRANK($D$4:$D$123, D100, 4)*5, 1)))</f>
        <v>1</v>
      </c>
      <c r="H100" s="0" t="n">
        <f aca="false">MIN(5, MAX(1, CEILING(PERCENTRANK($E$4:$E$123, E100, 4)*5, 1)))</f>
        <v>1</v>
      </c>
      <c r="I100" s="0" t="str">
        <f aca="false">F100 &amp; G100 &amp; H100</f>
        <v>111</v>
      </c>
      <c r="J100" s="0" t="str">
        <f aca="false">IFERROR(VLOOKUP(I100, SegmentMap!$A:$B, 2, FALSE()), "Other")</f>
        <v>Lost</v>
      </c>
    </row>
    <row r="101" customFormat="false" ht="15" hidden="false" customHeight="false" outlineLevel="0" collapsed="false">
      <c r="A101" s="0" t="s">
        <v>67</v>
      </c>
      <c r="B101" s="13" t="n">
        <f aca="false">SUMPRODUCT(MAX((Transactions!$A$2:$A$634=A101)*Transactions!$B$2:$B$634))</f>
        <v>45939</v>
      </c>
      <c r="C101" s="0" t="n">
        <f aca="false">$E$1 - B101</f>
        <v>213</v>
      </c>
      <c r="D101" s="0" t="n">
        <f aca="false">COUNTIF(Transactions!$A$2:$A$634, A101)</f>
        <v>5</v>
      </c>
      <c r="E101" s="14" t="n">
        <f aca="false">SUMIF(Transactions!$A$2:$A$634, A101, Transactions!$C$2:$C$634)</f>
        <v>401.16</v>
      </c>
      <c r="F101" s="0" t="n">
        <f aca="false">6-MIN(5, MAX(1, CEILING(PERCENTRANK($C$4:$C$123, C101, 4)*5, 1)))</f>
        <v>2</v>
      </c>
      <c r="G101" s="0" t="n">
        <f aca="false">MIN(5, MAX(1, CEILING(PERCENTRANK($D$4:$D$123, D101, 4)*5, 1)))</f>
        <v>3</v>
      </c>
      <c r="H101" s="0" t="n">
        <f aca="false">MIN(5, MAX(1, CEILING(PERCENTRANK($E$4:$E$123, E101, 4)*5, 1)))</f>
        <v>3</v>
      </c>
      <c r="I101" s="0" t="str">
        <f aca="false">F101 &amp; G101 &amp; H101</f>
        <v>233</v>
      </c>
      <c r="J101" s="0" t="str">
        <f aca="false">IFERROR(VLOOKUP(I101, SegmentMap!$A:$B, 2, FALSE()), "Other")</f>
        <v>Other</v>
      </c>
    </row>
    <row r="102" customFormat="false" ht="15" hidden="false" customHeight="false" outlineLevel="0" collapsed="false">
      <c r="A102" s="0" t="s">
        <v>118</v>
      </c>
      <c r="B102" s="13" t="n">
        <f aca="false">SUMPRODUCT(MAX((Transactions!$A$2:$A$634=A102)*Transactions!$B$2:$B$634))</f>
        <v>46134</v>
      </c>
      <c r="C102" s="0" t="n">
        <f aca="false">$E$1 - B102</f>
        <v>18</v>
      </c>
      <c r="D102" s="0" t="n">
        <f aca="false">COUNTIF(Transactions!$A$2:$A$634, A102)</f>
        <v>1</v>
      </c>
      <c r="E102" s="14" t="n">
        <f aca="false">SUMIF(Transactions!$A$2:$A$634, A102, Transactions!$C$2:$C$634)</f>
        <v>88.26</v>
      </c>
      <c r="F102" s="0" t="n">
        <f aca="false">6-MIN(5, MAX(1, CEILING(PERCENTRANK($C$4:$C$123, C102, 4)*5, 1)))</f>
        <v>5</v>
      </c>
      <c r="G102" s="0" t="n">
        <f aca="false">MIN(5, MAX(1, CEILING(PERCENTRANK($D$4:$D$123, D102, 4)*5, 1)))</f>
        <v>1</v>
      </c>
      <c r="H102" s="0" t="n">
        <f aca="false">MIN(5, MAX(1, CEILING(PERCENTRANK($E$4:$E$123, E102, 4)*5, 1)))</f>
        <v>1</v>
      </c>
      <c r="I102" s="0" t="str">
        <f aca="false">F102 &amp; G102 &amp; H102</f>
        <v>511</v>
      </c>
      <c r="J102" s="0" t="str">
        <f aca="false">IFERROR(VLOOKUP(I102, SegmentMap!$A:$B, 2, FALSE()), "Other")</f>
        <v>New customer</v>
      </c>
    </row>
    <row r="103" customFormat="false" ht="15" hidden="false" customHeight="false" outlineLevel="0" collapsed="false">
      <c r="A103" s="0" t="s">
        <v>151</v>
      </c>
      <c r="B103" s="13" t="n">
        <f aca="false">SUMPRODUCT(MAX((Transactions!$A$2:$A$634=A103)*Transactions!$B$2:$B$634))</f>
        <v>46025</v>
      </c>
      <c r="C103" s="0" t="n">
        <f aca="false">$E$1 - B103</f>
        <v>127</v>
      </c>
      <c r="D103" s="0" t="n">
        <f aca="false">COUNTIF(Transactions!$A$2:$A$634, A103)</f>
        <v>2</v>
      </c>
      <c r="E103" s="14" t="n">
        <f aca="false">SUMIF(Transactions!$A$2:$A$634, A103, Transactions!$C$2:$C$634)</f>
        <v>172.21</v>
      </c>
      <c r="F103" s="0" t="n">
        <f aca="false">6-MIN(5, MAX(1, CEILING(PERCENTRANK($C$4:$C$123, C103, 4)*5, 1)))</f>
        <v>3</v>
      </c>
      <c r="G103" s="0" t="n">
        <f aca="false">MIN(5, MAX(1, CEILING(PERCENTRANK($D$4:$D$123, D103, 4)*5, 1)))</f>
        <v>1</v>
      </c>
      <c r="H103" s="0" t="n">
        <f aca="false">MIN(5, MAX(1, CEILING(PERCENTRANK($E$4:$E$123, E103, 4)*5, 1)))</f>
        <v>2</v>
      </c>
      <c r="I103" s="0" t="str">
        <f aca="false">F103 &amp; G103 &amp; H103</f>
        <v>312</v>
      </c>
      <c r="J103" s="0" t="str">
        <f aca="false">IFERROR(VLOOKUP(I103, SegmentMap!$A:$B, 2, FALSE()), "Other")</f>
        <v>Promising</v>
      </c>
    </row>
    <row r="104" customFormat="false" ht="15" hidden="false" customHeight="false" outlineLevel="0" collapsed="false">
      <c r="A104" s="0" t="s">
        <v>152</v>
      </c>
      <c r="B104" s="13" t="n">
        <f aca="false">SUMPRODUCT(MAX((Transactions!$A$2:$A$634=A104)*Transactions!$B$2:$B$634))</f>
        <v>45799</v>
      </c>
      <c r="C104" s="0" t="n">
        <f aca="false">$E$1 - B104</f>
        <v>353</v>
      </c>
      <c r="D104" s="0" t="n">
        <f aca="false">COUNTIF(Transactions!$A$2:$A$634, A104)</f>
        <v>1</v>
      </c>
      <c r="E104" s="14" t="n">
        <f aca="false">SUMIF(Transactions!$A$2:$A$634, A104, Transactions!$C$2:$C$634)</f>
        <v>22.67</v>
      </c>
      <c r="F104" s="0" t="n">
        <f aca="false">6-MIN(5, MAX(1, CEILING(PERCENTRANK($C$4:$C$123, C104, 4)*5, 1)))</f>
        <v>1</v>
      </c>
      <c r="G104" s="0" t="n">
        <f aca="false">MIN(5, MAX(1, CEILING(PERCENTRANK($D$4:$D$123, D104, 4)*5, 1)))</f>
        <v>1</v>
      </c>
      <c r="H104" s="0" t="n">
        <f aca="false">MIN(5, MAX(1, CEILING(PERCENTRANK($E$4:$E$123, E104, 4)*5, 1)))</f>
        <v>1</v>
      </c>
      <c r="I104" s="0" t="str">
        <f aca="false">F104 &amp; G104 &amp; H104</f>
        <v>111</v>
      </c>
      <c r="J104" s="0" t="str">
        <f aca="false">IFERROR(VLOOKUP(I104, SegmentMap!$A:$B, 2, FALSE()), "Other")</f>
        <v>Lost</v>
      </c>
    </row>
    <row r="105" customFormat="false" ht="15" hidden="false" customHeight="false" outlineLevel="0" collapsed="false">
      <c r="A105" s="0" t="s">
        <v>47</v>
      </c>
      <c r="B105" s="13" t="n">
        <f aca="false">SUMPRODUCT(MAX((Transactions!$A$2:$A$634=A105)*Transactions!$B$2:$B$634))</f>
        <v>46059</v>
      </c>
      <c r="C105" s="0" t="n">
        <f aca="false">$E$1 - B105</f>
        <v>93</v>
      </c>
      <c r="D105" s="0" t="n">
        <f aca="false">COUNTIF(Transactions!$A$2:$A$634, A105)</f>
        <v>4</v>
      </c>
      <c r="E105" s="14" t="n">
        <f aca="false">SUMIF(Transactions!$A$2:$A$634, A105, Transactions!$C$2:$C$634)</f>
        <v>219.95</v>
      </c>
      <c r="F105" s="0" t="n">
        <f aca="false">6-MIN(5, MAX(1, CEILING(PERCENTRANK($C$4:$C$123, C105, 4)*5, 1)))</f>
        <v>3</v>
      </c>
      <c r="G105" s="0" t="n">
        <f aca="false">MIN(5, MAX(1, CEILING(PERCENTRANK($D$4:$D$123, D105, 4)*5, 1)))</f>
        <v>2</v>
      </c>
      <c r="H105" s="0" t="n">
        <f aca="false">MIN(5, MAX(1, CEILING(PERCENTRANK($E$4:$E$123, E105, 4)*5, 1)))</f>
        <v>2</v>
      </c>
      <c r="I105" s="0" t="str">
        <f aca="false">F105 &amp; G105 &amp; H105</f>
        <v>322</v>
      </c>
      <c r="J105" s="0" t="str">
        <f aca="false">IFERROR(VLOOKUP(I105, SegmentMap!$A:$B, 2, FALSE()), "Other")</f>
        <v>Other</v>
      </c>
    </row>
    <row r="106" customFormat="false" ht="15" hidden="false" customHeight="false" outlineLevel="0" collapsed="false">
      <c r="A106" s="0" t="s">
        <v>55</v>
      </c>
      <c r="B106" s="13" t="n">
        <f aca="false">SUMPRODUCT(MAX((Transactions!$A$2:$A$634=A106)*Transactions!$B$2:$B$634))</f>
        <v>46095</v>
      </c>
      <c r="C106" s="0" t="n">
        <f aca="false">$E$1 - B106</f>
        <v>57</v>
      </c>
      <c r="D106" s="0" t="n">
        <f aca="false">COUNTIF(Transactions!$A$2:$A$634, A106)</f>
        <v>6</v>
      </c>
      <c r="E106" s="14" t="n">
        <f aca="false">SUMIF(Transactions!$A$2:$A$634, A106, Transactions!$C$2:$C$634)</f>
        <v>569.8</v>
      </c>
      <c r="F106" s="0" t="n">
        <f aca="false">6-MIN(5, MAX(1, CEILING(PERCENTRANK($C$4:$C$123, C106, 4)*5, 1)))</f>
        <v>4</v>
      </c>
      <c r="G106" s="0" t="n">
        <f aca="false">MIN(5, MAX(1, CEILING(PERCENTRANK($D$4:$D$123, D106, 4)*5, 1)))</f>
        <v>3</v>
      </c>
      <c r="H106" s="0" t="n">
        <f aca="false">MIN(5, MAX(1, CEILING(PERCENTRANK($E$4:$E$123, E106, 4)*5, 1)))</f>
        <v>3</v>
      </c>
      <c r="I106" s="0" t="str">
        <f aca="false">F106 &amp; G106 &amp; H106</f>
        <v>433</v>
      </c>
      <c r="J106" s="0" t="str">
        <f aca="false">IFERROR(VLOOKUP(I106, SegmentMap!$A:$B, 2, FALSE()), "Other")</f>
        <v>Other</v>
      </c>
    </row>
    <row r="107" customFormat="false" ht="15" hidden="false" customHeight="false" outlineLevel="0" collapsed="false">
      <c r="A107" s="0" t="s">
        <v>104</v>
      </c>
      <c r="B107" s="13" t="n">
        <f aca="false">SUMPRODUCT(MAX((Transactions!$A$2:$A$634=A107)*Transactions!$B$2:$B$634))</f>
        <v>45852</v>
      </c>
      <c r="C107" s="0" t="n">
        <f aca="false">$E$1 - B107</f>
        <v>300</v>
      </c>
      <c r="D107" s="0" t="n">
        <f aca="false">COUNTIF(Transactions!$A$2:$A$634, A107)</f>
        <v>1</v>
      </c>
      <c r="E107" s="14" t="n">
        <f aca="false">SUMIF(Transactions!$A$2:$A$634, A107, Transactions!$C$2:$C$634)</f>
        <v>58.66</v>
      </c>
      <c r="F107" s="0" t="n">
        <f aca="false">6-MIN(5, MAX(1, CEILING(PERCENTRANK($C$4:$C$123, C107, 4)*5, 1)))</f>
        <v>1</v>
      </c>
      <c r="G107" s="0" t="n">
        <f aca="false">MIN(5, MAX(1, CEILING(PERCENTRANK($D$4:$D$123, D107, 4)*5, 1)))</f>
        <v>1</v>
      </c>
      <c r="H107" s="0" t="n">
        <f aca="false">MIN(5, MAX(1, CEILING(PERCENTRANK($E$4:$E$123, E107, 4)*5, 1)))</f>
        <v>1</v>
      </c>
      <c r="I107" s="0" t="str">
        <f aca="false">F107 &amp; G107 &amp; H107</f>
        <v>111</v>
      </c>
      <c r="J107" s="0" t="str">
        <f aca="false">IFERROR(VLOOKUP(I107, SegmentMap!$A:$B, 2, FALSE()), "Other")</f>
        <v>Lost</v>
      </c>
    </row>
    <row r="108" customFormat="false" ht="15" hidden="false" customHeight="false" outlineLevel="0" collapsed="false">
      <c r="A108" s="0" t="s">
        <v>97</v>
      </c>
      <c r="B108" s="13" t="n">
        <f aca="false">SUMPRODUCT(MAX((Transactions!$A$2:$A$634=A108)*Transactions!$B$2:$B$634))</f>
        <v>46124</v>
      </c>
      <c r="C108" s="0" t="n">
        <f aca="false">$E$1 - B108</f>
        <v>28</v>
      </c>
      <c r="D108" s="0" t="n">
        <f aca="false">COUNTIF(Transactions!$A$2:$A$634, A108)</f>
        <v>7</v>
      </c>
      <c r="E108" s="14" t="n">
        <f aca="false">SUMIF(Transactions!$A$2:$A$634, A108, Transactions!$C$2:$C$634)</f>
        <v>492.36</v>
      </c>
      <c r="F108" s="0" t="n">
        <f aca="false">6-MIN(5, MAX(1, CEILING(PERCENTRANK($C$4:$C$123, C108, 4)*5, 1)))</f>
        <v>4</v>
      </c>
      <c r="G108" s="0" t="n">
        <f aca="false">MIN(5, MAX(1, CEILING(PERCENTRANK($D$4:$D$123, D108, 4)*5, 1)))</f>
        <v>4</v>
      </c>
      <c r="H108" s="0" t="n">
        <f aca="false">MIN(5, MAX(1, CEILING(PERCENTRANK($E$4:$E$123, E108, 4)*5, 1)))</f>
        <v>3</v>
      </c>
      <c r="I108" s="0" t="str">
        <f aca="false">F108 &amp; G108 &amp; H108</f>
        <v>443</v>
      </c>
      <c r="J108" s="0" t="str">
        <f aca="false">IFERROR(VLOOKUP(I108, SegmentMap!$A:$B, 2, FALSE()), "Other")</f>
        <v>Loyal</v>
      </c>
    </row>
    <row r="109" customFormat="false" ht="15" hidden="false" customHeight="false" outlineLevel="0" collapsed="false">
      <c r="A109" s="0" t="s">
        <v>133</v>
      </c>
      <c r="B109" s="13" t="n">
        <f aca="false">SUMPRODUCT(MAX((Transactions!$A$2:$A$634=A109)*Transactions!$B$2:$B$634))</f>
        <v>46133</v>
      </c>
      <c r="C109" s="0" t="n">
        <f aca="false">$E$1 - B109</f>
        <v>19</v>
      </c>
      <c r="D109" s="0" t="n">
        <f aca="false">COUNTIF(Transactions!$A$2:$A$634, A109)</f>
        <v>7</v>
      </c>
      <c r="E109" s="14" t="n">
        <f aca="false">SUMIF(Transactions!$A$2:$A$634, A109, Transactions!$C$2:$C$634)</f>
        <v>2112.98</v>
      </c>
      <c r="F109" s="0" t="n">
        <f aca="false">6-MIN(5, MAX(1, CEILING(PERCENTRANK($C$4:$C$123, C109, 4)*5, 1)))</f>
        <v>5</v>
      </c>
      <c r="G109" s="0" t="n">
        <f aca="false">MIN(5, MAX(1, CEILING(PERCENTRANK($D$4:$D$123, D109, 4)*5, 1)))</f>
        <v>4</v>
      </c>
      <c r="H109" s="0" t="n">
        <f aca="false">MIN(5, MAX(1, CEILING(PERCENTRANK($E$4:$E$123, E109, 4)*5, 1)))</f>
        <v>5</v>
      </c>
      <c r="I109" s="0" t="str">
        <f aca="false">F109 &amp; G109 &amp; H109</f>
        <v>545</v>
      </c>
      <c r="J109" s="0" t="str">
        <f aca="false">IFERROR(VLOOKUP(I109, SegmentMap!$A:$B, 2, FALSE()), "Other")</f>
        <v>Champion</v>
      </c>
    </row>
    <row r="110" customFormat="false" ht="15" hidden="false" customHeight="false" outlineLevel="0" collapsed="false">
      <c r="A110" s="0" t="s">
        <v>108</v>
      </c>
      <c r="B110" s="13" t="n">
        <f aca="false">SUMPRODUCT(MAX((Transactions!$A$2:$A$634=A110)*Transactions!$B$2:$B$634))</f>
        <v>46005</v>
      </c>
      <c r="C110" s="0" t="n">
        <f aca="false">$E$1 - B110</f>
        <v>147</v>
      </c>
      <c r="D110" s="0" t="n">
        <f aca="false">COUNTIF(Transactions!$A$2:$A$634, A110)</f>
        <v>5</v>
      </c>
      <c r="E110" s="14" t="n">
        <f aca="false">SUMIF(Transactions!$A$2:$A$634, A110, Transactions!$C$2:$C$634)</f>
        <v>364.66</v>
      </c>
      <c r="F110" s="0" t="n">
        <f aca="false">6-MIN(5, MAX(1, CEILING(PERCENTRANK($C$4:$C$123, C110, 4)*5, 1)))</f>
        <v>2</v>
      </c>
      <c r="G110" s="0" t="n">
        <f aca="false">MIN(5, MAX(1, CEILING(PERCENTRANK($D$4:$D$123, D110, 4)*5, 1)))</f>
        <v>3</v>
      </c>
      <c r="H110" s="0" t="n">
        <f aca="false">MIN(5, MAX(1, CEILING(PERCENTRANK($E$4:$E$123, E110, 4)*5, 1)))</f>
        <v>3</v>
      </c>
      <c r="I110" s="0" t="str">
        <f aca="false">F110 &amp; G110 &amp; H110</f>
        <v>233</v>
      </c>
      <c r="J110" s="0" t="str">
        <f aca="false">IFERROR(VLOOKUP(I110, SegmentMap!$A:$B, 2, FALSE()), "Other")</f>
        <v>Other</v>
      </c>
    </row>
    <row r="111" customFormat="false" ht="15" hidden="false" customHeight="false" outlineLevel="0" collapsed="false">
      <c r="A111" s="0" t="s">
        <v>79</v>
      </c>
      <c r="B111" s="13" t="n">
        <f aca="false">SUMPRODUCT(MAX((Transactions!$A$2:$A$634=A111)*Transactions!$B$2:$B$634))</f>
        <v>45865</v>
      </c>
      <c r="C111" s="0" t="n">
        <f aca="false">$E$1 - B111</f>
        <v>287</v>
      </c>
      <c r="D111" s="0" t="n">
        <f aca="false">COUNTIF(Transactions!$A$2:$A$634, A111)</f>
        <v>4</v>
      </c>
      <c r="E111" s="14" t="n">
        <f aca="false">SUMIF(Transactions!$A$2:$A$634, A111, Transactions!$C$2:$C$634)</f>
        <v>584.49</v>
      </c>
      <c r="F111" s="0" t="n">
        <f aca="false">6-MIN(5, MAX(1, CEILING(PERCENTRANK($C$4:$C$123, C111, 4)*5, 1)))</f>
        <v>1</v>
      </c>
      <c r="G111" s="0" t="n">
        <f aca="false">MIN(5, MAX(1, CEILING(PERCENTRANK($D$4:$D$123, D111, 4)*5, 1)))</f>
        <v>2</v>
      </c>
      <c r="H111" s="0" t="n">
        <f aca="false">MIN(5, MAX(1, CEILING(PERCENTRANK($E$4:$E$123, E111, 4)*5, 1)))</f>
        <v>3</v>
      </c>
      <c r="I111" s="0" t="str">
        <f aca="false">F111 &amp; G111 &amp; H111</f>
        <v>123</v>
      </c>
      <c r="J111" s="0" t="str">
        <f aca="false">IFERROR(VLOOKUP(I111, SegmentMap!$A:$B, 2, FALSE()), "Other")</f>
        <v>Other</v>
      </c>
    </row>
    <row r="112" customFormat="false" ht="15" hidden="false" customHeight="false" outlineLevel="0" collapsed="false">
      <c r="A112" s="0" t="s">
        <v>35</v>
      </c>
      <c r="B112" s="13" t="n">
        <f aca="false">SUMPRODUCT(MAX((Transactions!$A$2:$A$634=A112)*Transactions!$B$2:$B$634))</f>
        <v>46136</v>
      </c>
      <c r="C112" s="0" t="n">
        <f aca="false">$E$1 - B112</f>
        <v>16</v>
      </c>
      <c r="D112" s="0" t="n">
        <f aca="false">COUNTIF(Transactions!$A$2:$A$634, A112)</f>
        <v>8</v>
      </c>
      <c r="E112" s="14" t="n">
        <f aca="false">SUMIF(Transactions!$A$2:$A$634, A112, Transactions!$C$2:$C$634)</f>
        <v>2222.02</v>
      </c>
      <c r="F112" s="0" t="n">
        <f aca="false">6-MIN(5, MAX(1, CEILING(PERCENTRANK($C$4:$C$123, C112, 4)*5, 1)))</f>
        <v>5</v>
      </c>
      <c r="G112" s="0" t="n">
        <f aca="false">MIN(5, MAX(1, CEILING(PERCENTRANK($D$4:$D$123, D112, 4)*5, 1)))</f>
        <v>4</v>
      </c>
      <c r="H112" s="0" t="n">
        <f aca="false">MIN(5, MAX(1, CEILING(PERCENTRANK($E$4:$E$123, E112, 4)*5, 1)))</f>
        <v>5</v>
      </c>
      <c r="I112" s="0" t="str">
        <f aca="false">F112 &amp; G112 &amp; H112</f>
        <v>545</v>
      </c>
      <c r="J112" s="0" t="str">
        <f aca="false">IFERROR(VLOOKUP(I112, SegmentMap!$A:$B, 2, FALSE()), "Other")</f>
        <v>Champion</v>
      </c>
    </row>
    <row r="113" customFormat="false" ht="15" hidden="false" customHeight="false" outlineLevel="0" collapsed="false">
      <c r="A113" s="0" t="s">
        <v>36</v>
      </c>
      <c r="B113" s="13" t="n">
        <f aca="false">SUMPRODUCT(MAX((Transactions!$A$2:$A$634=A113)*Transactions!$B$2:$B$634))</f>
        <v>45707</v>
      </c>
      <c r="C113" s="0" t="n">
        <f aca="false">$E$1 - B113</f>
        <v>445</v>
      </c>
      <c r="D113" s="0" t="n">
        <f aca="false">COUNTIF(Transactions!$A$2:$A$634, A113)</f>
        <v>1</v>
      </c>
      <c r="E113" s="14" t="n">
        <f aca="false">SUMIF(Transactions!$A$2:$A$634, A113, Transactions!$C$2:$C$634)</f>
        <v>46.75</v>
      </c>
      <c r="F113" s="0" t="n">
        <f aca="false">6-MIN(5, MAX(1, CEILING(PERCENTRANK($C$4:$C$123, C113, 4)*5, 1)))</f>
        <v>1</v>
      </c>
      <c r="G113" s="0" t="n">
        <f aca="false">MIN(5, MAX(1, CEILING(PERCENTRANK($D$4:$D$123, D113, 4)*5, 1)))</f>
        <v>1</v>
      </c>
      <c r="H113" s="0" t="n">
        <f aca="false">MIN(5, MAX(1, CEILING(PERCENTRANK($E$4:$E$123, E113, 4)*5, 1)))</f>
        <v>1</v>
      </c>
      <c r="I113" s="0" t="str">
        <f aca="false">F113 &amp; G113 &amp; H113</f>
        <v>111</v>
      </c>
      <c r="J113" s="0" t="str">
        <f aca="false">IFERROR(VLOOKUP(I113, SegmentMap!$A:$B, 2, FALSE()), "Other")</f>
        <v>Lost</v>
      </c>
    </row>
    <row r="114" customFormat="false" ht="15" hidden="false" customHeight="false" outlineLevel="0" collapsed="false">
      <c r="A114" s="0" t="s">
        <v>54</v>
      </c>
      <c r="B114" s="13" t="n">
        <f aca="false">SUMPRODUCT(MAX((Transactions!$A$2:$A$634=A114)*Transactions!$B$2:$B$634))</f>
        <v>46042</v>
      </c>
      <c r="C114" s="0" t="n">
        <f aca="false">$E$1 - B114</f>
        <v>110</v>
      </c>
      <c r="D114" s="0" t="n">
        <f aca="false">COUNTIF(Transactions!$A$2:$A$634, A114)</f>
        <v>3</v>
      </c>
      <c r="E114" s="14" t="n">
        <f aca="false">SUMIF(Transactions!$A$2:$A$634, A114, Transactions!$C$2:$C$634)</f>
        <v>109.84</v>
      </c>
      <c r="F114" s="0" t="n">
        <f aca="false">6-MIN(5, MAX(1, CEILING(PERCENTRANK($C$4:$C$123, C114, 4)*5, 1)))</f>
        <v>3</v>
      </c>
      <c r="G114" s="0" t="n">
        <f aca="false">MIN(5, MAX(1, CEILING(PERCENTRANK($D$4:$D$123, D114, 4)*5, 1)))</f>
        <v>2</v>
      </c>
      <c r="H114" s="0" t="n">
        <f aca="false">MIN(5, MAX(1, CEILING(PERCENTRANK($E$4:$E$123, E114, 4)*5, 1)))</f>
        <v>1</v>
      </c>
      <c r="I114" s="0" t="str">
        <f aca="false">F114 &amp; G114 &amp; H114</f>
        <v>321</v>
      </c>
      <c r="J114" s="0" t="str">
        <f aca="false">IFERROR(VLOOKUP(I114, SegmentMap!$A:$B, 2, FALSE()), "Other")</f>
        <v>Other</v>
      </c>
    </row>
    <row r="115" customFormat="false" ht="15" hidden="false" customHeight="false" outlineLevel="0" collapsed="false">
      <c r="A115" s="0" t="s">
        <v>45</v>
      </c>
      <c r="B115" s="13" t="n">
        <f aca="false">SUMPRODUCT(MAX((Transactions!$A$2:$A$634=A115)*Transactions!$B$2:$B$634))</f>
        <v>46048</v>
      </c>
      <c r="C115" s="0" t="n">
        <f aca="false">$E$1 - B115</f>
        <v>104</v>
      </c>
      <c r="D115" s="0" t="n">
        <f aca="false">COUNTIF(Transactions!$A$2:$A$634, A115)</f>
        <v>3</v>
      </c>
      <c r="E115" s="14" t="n">
        <f aca="false">SUMIF(Transactions!$A$2:$A$634, A115, Transactions!$C$2:$C$634)</f>
        <v>141.31</v>
      </c>
      <c r="F115" s="0" t="n">
        <f aca="false">6-MIN(5, MAX(1, CEILING(PERCENTRANK($C$4:$C$123, C115, 4)*5, 1)))</f>
        <v>3</v>
      </c>
      <c r="G115" s="0" t="n">
        <f aca="false">MIN(5, MAX(1, CEILING(PERCENTRANK($D$4:$D$123, D115, 4)*5, 1)))</f>
        <v>2</v>
      </c>
      <c r="H115" s="0" t="n">
        <f aca="false">MIN(5, MAX(1, CEILING(PERCENTRANK($E$4:$E$123, E115, 4)*5, 1)))</f>
        <v>2</v>
      </c>
      <c r="I115" s="0" t="str">
        <f aca="false">F115 &amp; G115 &amp; H115</f>
        <v>322</v>
      </c>
      <c r="J115" s="0" t="str">
        <f aca="false">IFERROR(VLOOKUP(I115, SegmentMap!$A:$B, 2, FALSE()), "Other")</f>
        <v>Other</v>
      </c>
    </row>
    <row r="116" customFormat="false" ht="15" hidden="false" customHeight="false" outlineLevel="0" collapsed="false">
      <c r="A116" s="0" t="s">
        <v>94</v>
      </c>
      <c r="B116" s="13" t="n">
        <f aca="false">SUMPRODUCT(MAX((Transactions!$A$2:$A$634=A116)*Transactions!$B$2:$B$634))</f>
        <v>45891</v>
      </c>
      <c r="C116" s="0" t="n">
        <f aca="false">$E$1 - B116</f>
        <v>261</v>
      </c>
      <c r="D116" s="0" t="n">
        <f aca="false">COUNTIF(Transactions!$A$2:$A$634, A116)</f>
        <v>6</v>
      </c>
      <c r="E116" s="14" t="n">
        <f aca="false">SUMIF(Transactions!$A$2:$A$634, A116, Transactions!$C$2:$C$634)</f>
        <v>1095.56</v>
      </c>
      <c r="F116" s="0" t="n">
        <f aca="false">6-MIN(5, MAX(1, CEILING(PERCENTRANK($C$4:$C$123, C116, 4)*5, 1)))</f>
        <v>2</v>
      </c>
      <c r="G116" s="0" t="n">
        <f aca="false">MIN(5, MAX(1, CEILING(PERCENTRANK($D$4:$D$123, D116, 4)*5, 1)))</f>
        <v>3</v>
      </c>
      <c r="H116" s="0" t="n">
        <f aca="false">MIN(5, MAX(1, CEILING(PERCENTRANK($E$4:$E$123, E116, 4)*5, 1)))</f>
        <v>4</v>
      </c>
      <c r="I116" s="0" t="str">
        <f aca="false">F116 &amp; G116 &amp; H116</f>
        <v>234</v>
      </c>
      <c r="J116" s="0" t="str">
        <f aca="false">IFERROR(VLOOKUP(I116, SegmentMap!$A:$B, 2, FALSE()), "Other")</f>
        <v>Other</v>
      </c>
    </row>
    <row r="117" customFormat="false" ht="15" hidden="false" customHeight="false" outlineLevel="0" collapsed="false">
      <c r="A117" s="0" t="s">
        <v>136</v>
      </c>
      <c r="B117" s="13" t="n">
        <f aca="false">SUMPRODUCT(MAX((Transactions!$A$2:$A$634=A117)*Transactions!$B$2:$B$634))</f>
        <v>45663</v>
      </c>
      <c r="C117" s="0" t="n">
        <f aca="false">$E$1 - B117</f>
        <v>489</v>
      </c>
      <c r="D117" s="0" t="n">
        <f aca="false">COUNTIF(Transactions!$A$2:$A$634, A117)</f>
        <v>1</v>
      </c>
      <c r="E117" s="14" t="n">
        <f aca="false">SUMIF(Transactions!$A$2:$A$634, A117, Transactions!$C$2:$C$634)</f>
        <v>40.07</v>
      </c>
      <c r="F117" s="0" t="n">
        <f aca="false">6-MIN(5, MAX(1, CEILING(PERCENTRANK($C$4:$C$123, C117, 4)*5, 1)))</f>
        <v>1</v>
      </c>
      <c r="G117" s="0" t="n">
        <f aca="false">MIN(5, MAX(1, CEILING(PERCENTRANK($D$4:$D$123, D117, 4)*5, 1)))</f>
        <v>1</v>
      </c>
      <c r="H117" s="0" t="n">
        <f aca="false">MIN(5, MAX(1, CEILING(PERCENTRANK($E$4:$E$123, E117, 4)*5, 1)))</f>
        <v>1</v>
      </c>
      <c r="I117" s="0" t="str">
        <f aca="false">F117 &amp; G117 &amp; H117</f>
        <v>111</v>
      </c>
      <c r="J117" s="0" t="str">
        <f aca="false">IFERROR(VLOOKUP(I117, SegmentMap!$A:$B, 2, FALSE()), "Other")</f>
        <v>Lost</v>
      </c>
    </row>
    <row r="118" customFormat="false" ht="15" hidden="false" customHeight="false" outlineLevel="0" collapsed="false">
      <c r="A118" s="0" t="s">
        <v>135</v>
      </c>
      <c r="B118" s="13" t="n">
        <f aca="false">SUMPRODUCT(MAX((Transactions!$A$2:$A$634=A118)*Transactions!$B$2:$B$634))</f>
        <v>45830</v>
      </c>
      <c r="C118" s="0" t="n">
        <f aca="false">$E$1 - B118</f>
        <v>322</v>
      </c>
      <c r="D118" s="0" t="n">
        <f aca="false">COUNTIF(Transactions!$A$2:$A$634, A118)</f>
        <v>3</v>
      </c>
      <c r="E118" s="14" t="n">
        <f aca="false">SUMIF(Transactions!$A$2:$A$634, A118, Transactions!$C$2:$C$634)</f>
        <v>177.24</v>
      </c>
      <c r="F118" s="0" t="n">
        <f aca="false">6-MIN(5, MAX(1, CEILING(PERCENTRANK($C$4:$C$123, C118, 4)*5, 1)))</f>
        <v>1</v>
      </c>
      <c r="G118" s="0" t="n">
        <f aca="false">MIN(5, MAX(1, CEILING(PERCENTRANK($D$4:$D$123, D118, 4)*5, 1)))</f>
        <v>2</v>
      </c>
      <c r="H118" s="0" t="n">
        <f aca="false">MIN(5, MAX(1, CEILING(PERCENTRANK($E$4:$E$123, E118, 4)*5, 1)))</f>
        <v>2</v>
      </c>
      <c r="I118" s="0" t="str">
        <f aca="false">F118 &amp; G118 &amp; H118</f>
        <v>122</v>
      </c>
      <c r="J118" s="0" t="str">
        <f aca="false">IFERROR(VLOOKUP(I118, SegmentMap!$A:$B, 2, FALSE()), "Other")</f>
        <v>Hibernating</v>
      </c>
    </row>
    <row r="119" customFormat="false" ht="15" hidden="false" customHeight="false" outlineLevel="0" collapsed="false">
      <c r="A119" s="0" t="s">
        <v>116</v>
      </c>
      <c r="B119" s="13" t="n">
        <f aca="false">SUMPRODUCT(MAX((Transactions!$A$2:$A$634=A119)*Transactions!$B$2:$B$634))</f>
        <v>46120</v>
      </c>
      <c r="C119" s="0" t="n">
        <f aca="false">$E$1 - B119</f>
        <v>32</v>
      </c>
      <c r="D119" s="0" t="n">
        <f aca="false">COUNTIF(Transactions!$A$2:$A$634, A119)</f>
        <v>9</v>
      </c>
      <c r="E119" s="14" t="n">
        <f aca="false">SUMIF(Transactions!$A$2:$A$634, A119, Transactions!$C$2:$C$634)</f>
        <v>544.51</v>
      </c>
      <c r="F119" s="0" t="n">
        <f aca="false">6-MIN(5, MAX(1, CEILING(PERCENTRANK($C$4:$C$123, C119, 4)*5, 1)))</f>
        <v>4</v>
      </c>
      <c r="G119" s="0" t="n">
        <f aca="false">MIN(5, MAX(1, CEILING(PERCENTRANK($D$4:$D$123, D119, 4)*5, 1)))</f>
        <v>5</v>
      </c>
      <c r="H119" s="0" t="n">
        <f aca="false">MIN(5, MAX(1, CEILING(PERCENTRANK($E$4:$E$123, E119, 4)*5, 1)))</f>
        <v>3</v>
      </c>
      <c r="I119" s="0" t="str">
        <f aca="false">F119 &amp; G119 &amp; H119</f>
        <v>453</v>
      </c>
      <c r="J119" s="0" t="str">
        <f aca="false">IFERROR(VLOOKUP(I119, SegmentMap!$A:$B, 2, FALSE()), "Other")</f>
        <v>Loyal</v>
      </c>
    </row>
    <row r="120" customFormat="false" ht="15" hidden="false" customHeight="false" outlineLevel="0" collapsed="false">
      <c r="A120" s="0" t="s">
        <v>62</v>
      </c>
      <c r="B120" s="13" t="n">
        <f aca="false">SUMPRODUCT(MAX((Transactions!$A$2:$A$634=A120)*Transactions!$B$2:$B$634))</f>
        <v>45864</v>
      </c>
      <c r="C120" s="0" t="n">
        <f aca="false">$E$1 - B120</f>
        <v>288</v>
      </c>
      <c r="D120" s="0" t="n">
        <f aca="false">COUNTIF(Transactions!$A$2:$A$634, A120)</f>
        <v>5</v>
      </c>
      <c r="E120" s="14" t="n">
        <f aca="false">SUMIF(Transactions!$A$2:$A$634, A120, Transactions!$C$2:$C$634)</f>
        <v>518.99</v>
      </c>
      <c r="F120" s="0" t="n">
        <f aca="false">6-MIN(5, MAX(1, CEILING(PERCENTRANK($C$4:$C$123, C120, 4)*5, 1)))</f>
        <v>1</v>
      </c>
      <c r="G120" s="0" t="n">
        <f aca="false">MIN(5, MAX(1, CEILING(PERCENTRANK($D$4:$D$123, D120, 4)*5, 1)))</f>
        <v>3</v>
      </c>
      <c r="H120" s="0" t="n">
        <f aca="false">MIN(5, MAX(1, CEILING(PERCENTRANK($E$4:$E$123, E120, 4)*5, 1)))</f>
        <v>3</v>
      </c>
      <c r="I120" s="0" t="str">
        <f aca="false">F120 &amp; G120 &amp; H120</f>
        <v>133</v>
      </c>
      <c r="J120" s="0" t="str">
        <f aca="false">IFERROR(VLOOKUP(I120, SegmentMap!$A:$B, 2, FALSE()), "Other")</f>
        <v>Hibernating</v>
      </c>
    </row>
    <row r="121" customFormat="false" ht="15" hidden="false" customHeight="false" outlineLevel="0" collapsed="false">
      <c r="A121" s="0" t="s">
        <v>141</v>
      </c>
      <c r="B121" s="13" t="n">
        <f aca="false">SUMPRODUCT(MAX((Transactions!$A$2:$A$634=A121)*Transactions!$B$2:$B$634))</f>
        <v>45693</v>
      </c>
      <c r="C121" s="0" t="n">
        <f aca="false">$E$1 - B121</f>
        <v>459</v>
      </c>
      <c r="D121" s="0" t="n">
        <f aca="false">COUNTIF(Transactions!$A$2:$A$634, A121)</f>
        <v>2</v>
      </c>
      <c r="E121" s="14" t="n">
        <f aca="false">SUMIF(Transactions!$A$2:$A$634, A121, Transactions!$C$2:$C$634)</f>
        <v>92.84</v>
      </c>
      <c r="F121" s="0" t="n">
        <f aca="false">6-MIN(5, MAX(1, CEILING(PERCENTRANK($C$4:$C$123, C121, 4)*5, 1)))</f>
        <v>1</v>
      </c>
      <c r="G121" s="0" t="n">
        <f aca="false">MIN(5, MAX(1, CEILING(PERCENTRANK($D$4:$D$123, D121, 4)*5, 1)))</f>
        <v>1</v>
      </c>
      <c r="H121" s="0" t="n">
        <f aca="false">MIN(5, MAX(1, CEILING(PERCENTRANK($E$4:$E$123, E121, 4)*5, 1)))</f>
        <v>1</v>
      </c>
      <c r="I121" s="0" t="str">
        <f aca="false">F121 &amp; G121 &amp; H121</f>
        <v>111</v>
      </c>
      <c r="J121" s="0" t="str">
        <f aca="false">IFERROR(VLOOKUP(I121, SegmentMap!$A:$B, 2, FALSE()), "Other")</f>
        <v>Lost</v>
      </c>
    </row>
    <row r="122" customFormat="false" ht="15" hidden="false" customHeight="false" outlineLevel="0" collapsed="false">
      <c r="A122" s="0" t="s">
        <v>147</v>
      </c>
      <c r="B122" s="13" t="n">
        <f aca="false">SUMPRODUCT(MAX((Transactions!$A$2:$A$634=A122)*Transactions!$B$2:$B$634))</f>
        <v>45790</v>
      </c>
      <c r="C122" s="0" t="n">
        <f aca="false">$E$1 - B122</f>
        <v>362</v>
      </c>
      <c r="D122" s="0" t="n">
        <f aca="false">COUNTIF(Transactions!$A$2:$A$634, A122)</f>
        <v>2</v>
      </c>
      <c r="E122" s="14" t="n">
        <f aca="false">SUMIF(Transactions!$A$2:$A$634, A122, Transactions!$C$2:$C$634)</f>
        <v>39.07</v>
      </c>
      <c r="F122" s="0" t="n">
        <f aca="false">6-MIN(5, MAX(1, CEILING(PERCENTRANK($C$4:$C$123, C122, 4)*5, 1)))</f>
        <v>1</v>
      </c>
      <c r="G122" s="0" t="n">
        <f aca="false">MIN(5, MAX(1, CEILING(PERCENTRANK($D$4:$D$123, D122, 4)*5, 1)))</f>
        <v>1</v>
      </c>
      <c r="H122" s="0" t="n">
        <f aca="false">MIN(5, MAX(1, CEILING(PERCENTRANK($E$4:$E$123, E122, 4)*5, 1)))</f>
        <v>1</v>
      </c>
      <c r="I122" s="0" t="str">
        <f aca="false">F122 &amp; G122 &amp; H122</f>
        <v>111</v>
      </c>
      <c r="J122" s="0" t="str">
        <f aca="false">IFERROR(VLOOKUP(I122, SegmentMap!$A:$B, 2, FALSE()), "Other")</f>
        <v>Lost</v>
      </c>
    </row>
    <row r="123" customFormat="false" ht="15" hidden="false" customHeight="false" outlineLevel="0" collapsed="false">
      <c r="A123" s="0" t="s">
        <v>142</v>
      </c>
      <c r="B123" s="13" t="n">
        <f aca="false">SUMPRODUCT(MAX((Transactions!$A$2:$A$634=A123)*Transactions!$B$2:$B$634))</f>
        <v>45869</v>
      </c>
      <c r="C123" s="0" t="n">
        <f aca="false">$E$1 - B123</f>
        <v>283</v>
      </c>
      <c r="D123" s="0" t="n">
        <f aca="false">COUNTIF(Transactions!$A$2:$A$634, A123)</f>
        <v>5</v>
      </c>
      <c r="E123" s="14" t="n">
        <f aca="false">SUMIF(Transactions!$A$2:$A$634, A123, Transactions!$C$2:$C$634)</f>
        <v>964.92</v>
      </c>
      <c r="F123" s="0" t="n">
        <f aca="false">6-MIN(5, MAX(1, CEILING(PERCENTRANK($C$4:$C$123, C123, 4)*5, 1)))</f>
        <v>1</v>
      </c>
      <c r="G123" s="0" t="n">
        <f aca="false">MIN(5, MAX(1, CEILING(PERCENTRANK($D$4:$D$123, D123, 4)*5, 1)))</f>
        <v>3</v>
      </c>
      <c r="H123" s="0" t="n">
        <f aca="false">MIN(5, MAX(1, CEILING(PERCENTRANK($E$4:$E$123, E123, 4)*5, 1)))</f>
        <v>4</v>
      </c>
      <c r="I123" s="0" t="str">
        <f aca="false">F123 &amp; G123 &amp; H123</f>
        <v>134</v>
      </c>
      <c r="J123" s="0" t="str">
        <f aca="false">IFERROR(VLOOKUP(I123, SegmentMap!$A:$B, 2, FALSE()), "Other")</f>
        <v>Hibernating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4"/>
    <col collapsed="false" customWidth="true" hidden="false" outlineLevel="0" max="5" min="3" style="0" width="18"/>
  </cols>
  <sheetData>
    <row r="1" customFormat="false" ht="15" hidden="false" customHeight="false" outlineLevel="0" collapsed="false">
      <c r="A1" s="7" t="s">
        <v>164</v>
      </c>
      <c r="B1" s="7" t="s">
        <v>165</v>
      </c>
      <c r="C1" s="7" t="s">
        <v>166</v>
      </c>
      <c r="D1" s="7" t="s">
        <v>167</v>
      </c>
      <c r="E1" s="7" t="s">
        <v>168</v>
      </c>
    </row>
    <row r="2" customFormat="false" ht="15" hidden="false" customHeight="false" outlineLevel="0" collapsed="false">
      <c r="A2" s="0" t="s">
        <v>169</v>
      </c>
      <c r="B2" s="0" t="n">
        <f aca="false">COUNTIF(Customers!$J$4:$J$123, A2)</f>
        <v>23</v>
      </c>
      <c r="C2" s="15" t="n">
        <f aca="false">IFERROR(B2/SUM($B$2:$B$11), 0)</f>
        <v>0.191666666666667</v>
      </c>
      <c r="D2" s="16" t="n">
        <f aca="false">SUMIF(Customers!$J$4:$J$123, A2, Customers!$E$4:$E$123)</f>
        <v>42791.71</v>
      </c>
      <c r="E2" s="15" t="n">
        <f aca="false">IFERROR(D2/SUM($D$2:$D$11), 0)</f>
        <v>0.510735398552238</v>
      </c>
    </row>
    <row r="3" customFormat="false" ht="15" hidden="false" customHeight="false" outlineLevel="0" collapsed="false">
      <c r="A3" s="0" t="s">
        <v>170</v>
      </c>
      <c r="B3" s="0" t="n">
        <f aca="false">COUNTIF(Customers!$J$4:$J$123, A3)</f>
        <v>9</v>
      </c>
      <c r="C3" s="15" t="n">
        <f aca="false">IFERROR(B3/SUM($B$2:$B$11), 0)</f>
        <v>0.075</v>
      </c>
      <c r="D3" s="16" t="n">
        <f aca="false">SUMIF(Customers!$J$4:$J$123, A3, Customers!$E$4:$E$123)</f>
        <v>4626.81</v>
      </c>
      <c r="E3" s="15" t="n">
        <f aca="false">IFERROR(D3/SUM($D$2:$D$11), 0)</f>
        <v>0.0552227440636395</v>
      </c>
    </row>
    <row r="4" customFormat="false" ht="15" hidden="false" customHeight="false" outlineLevel="0" collapsed="false">
      <c r="A4" s="0" t="s">
        <v>171</v>
      </c>
      <c r="B4" s="0" t="n">
        <f aca="false">COUNTIF(Customers!$J$4:$J$123, A4)</f>
        <v>3</v>
      </c>
      <c r="C4" s="15" t="n">
        <f aca="false">IFERROR(B4/SUM($B$2:$B$11), 0)</f>
        <v>0.025</v>
      </c>
      <c r="D4" s="16" t="n">
        <f aca="false">SUMIF(Customers!$J$4:$J$123, A4, Customers!$E$4:$E$123)</f>
        <v>503.34</v>
      </c>
      <c r="E4" s="15" t="n">
        <f aca="false">IFERROR(D4/SUM($D$2:$D$11), 0)</f>
        <v>0.00600755509670643</v>
      </c>
    </row>
    <row r="5" customFormat="false" ht="15" hidden="false" customHeight="false" outlineLevel="0" collapsed="false">
      <c r="A5" s="0" t="s">
        <v>172</v>
      </c>
      <c r="B5" s="0" t="n">
        <f aca="false">COUNTIF(Customers!$J$4:$J$123, A5)</f>
        <v>7</v>
      </c>
      <c r="C5" s="15" t="n">
        <f aca="false">IFERROR(B5/SUM($B$2:$B$11), 0)</f>
        <v>0.0583333333333333</v>
      </c>
      <c r="D5" s="16" t="n">
        <f aca="false">SUMIF(Customers!$J$4:$J$123, A5, Customers!$E$4:$E$123)</f>
        <v>475.9</v>
      </c>
      <c r="E5" s="15" t="n">
        <f aca="false">IFERROR(D5/SUM($D$2:$D$11), 0)</f>
        <v>0.00568004821894264</v>
      </c>
    </row>
    <row r="6" customFormat="false" ht="15" hidden="false" customHeight="false" outlineLevel="0" collapsed="false">
      <c r="A6" s="0" t="s">
        <v>173</v>
      </c>
      <c r="B6" s="0" t="n">
        <f aca="false">COUNTIF(Customers!$J$4:$J$123, A6)</f>
        <v>5</v>
      </c>
      <c r="C6" s="15" t="n">
        <f aca="false">IFERROR(B6/SUM($B$2:$B$11), 0)</f>
        <v>0.0416666666666667</v>
      </c>
      <c r="D6" s="16" t="n">
        <f aca="false">SUMIF(Customers!$J$4:$J$123, A6, Customers!$E$4:$E$123)</f>
        <v>836.69</v>
      </c>
      <c r="E6" s="15" t="n">
        <f aca="false">IFERROR(D6/SUM($D$2:$D$11), 0)</f>
        <v>0.00998621463397168</v>
      </c>
    </row>
    <row r="7" customFormat="false" ht="15" hidden="false" customHeight="false" outlineLevel="0" collapsed="false">
      <c r="A7" s="0" t="s">
        <v>174</v>
      </c>
      <c r="B7" s="0" t="n">
        <f aca="false">COUNTIF(Customers!$J$4:$J$123, A7)</f>
        <v>4</v>
      </c>
      <c r="C7" s="15" t="n">
        <f aca="false">IFERROR(B7/SUM($B$2:$B$11), 0)</f>
        <v>0.0333333333333333</v>
      </c>
      <c r="D7" s="16" t="n">
        <f aca="false">SUMIF(Customers!$J$4:$J$123, A7, Customers!$E$4:$E$123)</f>
        <v>4021.58</v>
      </c>
      <c r="E7" s="15" t="n">
        <f aca="false">IFERROR(D7/SUM($D$2:$D$11), 0)</f>
        <v>0.04799909291098</v>
      </c>
    </row>
    <row r="8" customFormat="false" ht="15" hidden="false" customHeight="false" outlineLevel="0" collapsed="false">
      <c r="A8" s="0" t="s">
        <v>175</v>
      </c>
      <c r="B8" s="0" t="n">
        <f aca="false">COUNTIF(Customers!$J$4:$J$123, A8)</f>
        <v>1</v>
      </c>
      <c r="C8" s="15" t="n">
        <f aca="false">IFERROR(B8/SUM($B$2:$B$11), 0)</f>
        <v>0.00833333333333333</v>
      </c>
      <c r="D8" s="16" t="n">
        <f aca="false">SUMIF(Customers!$J$4:$J$123, A8, Customers!$E$4:$E$123)</f>
        <v>1153.79</v>
      </c>
      <c r="E8" s="15" t="n">
        <f aca="false">IFERROR(D8/SUM($D$2:$D$11), 0)</f>
        <v>0.013770924216293</v>
      </c>
    </row>
    <row r="9" customFormat="false" ht="15" hidden="false" customHeight="false" outlineLevel="0" collapsed="false">
      <c r="A9" s="0" t="s">
        <v>176</v>
      </c>
      <c r="B9" s="0" t="n">
        <f aca="false">COUNTIF(Customers!$J$4:$J$123, A9)</f>
        <v>8</v>
      </c>
      <c r="C9" s="15" t="n">
        <f aca="false">IFERROR(B9/SUM($B$2:$B$11), 0)</f>
        <v>0.0666666666666667</v>
      </c>
      <c r="D9" s="16" t="n">
        <f aca="false">SUMIF(Customers!$J$4:$J$123, A9, Customers!$E$4:$E$123)</f>
        <v>4541.08</v>
      </c>
      <c r="E9" s="15" t="n">
        <f aca="false">IFERROR(D9/SUM($D$2:$D$11), 0)</f>
        <v>0.0541995237782645</v>
      </c>
    </row>
    <row r="10" customFormat="false" ht="15" hidden="false" customHeight="false" outlineLevel="0" collapsed="false">
      <c r="A10" s="0" t="s">
        <v>177</v>
      </c>
      <c r="B10" s="0" t="n">
        <f aca="false">COUNTIF(Customers!$J$4:$J$123, A10)</f>
        <v>13</v>
      </c>
      <c r="C10" s="15" t="n">
        <f aca="false">IFERROR(B10/SUM($B$2:$B$11), 0)</f>
        <v>0.108333333333333</v>
      </c>
      <c r="D10" s="16" t="n">
        <f aca="false">SUMIF(Customers!$J$4:$J$123, A10, Customers!$E$4:$E$123)</f>
        <v>780.63</v>
      </c>
      <c r="E10" s="15" t="n">
        <f aca="false">IFERROR(D10/SUM($D$2:$D$11), 0)</f>
        <v>0.00931711712786971</v>
      </c>
    </row>
    <row r="11" customFormat="false" ht="15" hidden="false" customHeight="false" outlineLevel="0" collapsed="false">
      <c r="A11" s="0" t="s">
        <v>178</v>
      </c>
      <c r="B11" s="0" t="n">
        <f aca="false">COUNTIF(Customers!$J$4:$J$123, A11)</f>
        <v>47</v>
      </c>
      <c r="C11" s="15" t="n">
        <f aca="false">IFERROR(B11/SUM($B$2:$B$11), 0)</f>
        <v>0.391666666666667</v>
      </c>
      <c r="D11" s="16" t="n">
        <f aca="false">SUMIF(Customers!$J$4:$J$123, A11, Customers!$E$4:$E$123)</f>
        <v>24052.97</v>
      </c>
      <c r="E11" s="15" t="n">
        <f aca="false">IFERROR(D11/SUM($D$2:$D$11), 0)</f>
        <v>0.287081381401095</v>
      </c>
    </row>
    <row r="12" customFormat="false" ht="15" hidden="false" customHeight="false" outlineLevel="0" collapsed="false">
      <c r="A12" s="17" t="s">
        <v>179</v>
      </c>
      <c r="B12" s="17" t="n">
        <f aca="false">SUM(B2:B11)</f>
        <v>120</v>
      </c>
      <c r="D12" s="18" t="n">
        <f aca="false">SUM(D2:D11)</f>
        <v>83784.5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sheetData>
    <row r="1" customFormat="false" ht="15" hidden="false" customHeight="false" outlineLevel="0" collapsed="false">
      <c r="A1" s="7" t="s">
        <v>180</v>
      </c>
      <c r="B1" s="7" t="s">
        <v>164</v>
      </c>
    </row>
    <row r="2" customFormat="false" ht="15" hidden="false" customHeight="false" outlineLevel="0" collapsed="false">
      <c r="A2" s="0" t="s">
        <v>181</v>
      </c>
      <c r="B2" s="0" t="s">
        <v>169</v>
      </c>
    </row>
    <row r="3" customFormat="false" ht="15" hidden="false" customHeight="false" outlineLevel="0" collapsed="false">
      <c r="A3" s="0" t="s">
        <v>182</v>
      </c>
      <c r="B3" s="0" t="s">
        <v>169</v>
      </c>
    </row>
    <row r="4" customFormat="false" ht="15" hidden="false" customHeight="false" outlineLevel="0" collapsed="false">
      <c r="A4" s="0" t="s">
        <v>183</v>
      </c>
      <c r="B4" s="0" t="s">
        <v>169</v>
      </c>
    </row>
    <row r="5" customFormat="false" ht="15" hidden="false" customHeight="false" outlineLevel="0" collapsed="false">
      <c r="A5" s="0" t="s">
        <v>184</v>
      </c>
      <c r="B5" s="0" t="s">
        <v>169</v>
      </c>
    </row>
    <row r="6" customFormat="false" ht="15" hidden="false" customHeight="false" outlineLevel="0" collapsed="false">
      <c r="A6" s="0" t="s">
        <v>185</v>
      </c>
      <c r="B6" s="0" t="s">
        <v>169</v>
      </c>
    </row>
    <row r="7" customFormat="false" ht="15" hidden="false" customHeight="false" outlineLevel="0" collapsed="false">
      <c r="A7" s="0" t="s">
        <v>186</v>
      </c>
      <c r="B7" s="0" t="s">
        <v>170</v>
      </c>
    </row>
    <row r="8" customFormat="false" ht="15" hidden="false" customHeight="false" outlineLevel="0" collapsed="false">
      <c r="A8" s="0" t="s">
        <v>187</v>
      </c>
      <c r="B8" s="0" t="s">
        <v>170</v>
      </c>
    </row>
    <row r="9" customFormat="false" ht="15" hidden="false" customHeight="false" outlineLevel="0" collapsed="false">
      <c r="A9" s="0" t="s">
        <v>188</v>
      </c>
      <c r="B9" s="0" t="s">
        <v>170</v>
      </c>
    </row>
    <row r="10" customFormat="false" ht="15" hidden="false" customHeight="false" outlineLevel="0" collapsed="false">
      <c r="A10" s="0" t="s">
        <v>189</v>
      </c>
      <c r="B10" s="0" t="s">
        <v>170</v>
      </c>
    </row>
    <row r="11" customFormat="false" ht="15" hidden="false" customHeight="false" outlineLevel="0" collapsed="false">
      <c r="A11" s="0" t="s">
        <v>190</v>
      </c>
      <c r="B11" s="0" t="s">
        <v>170</v>
      </c>
    </row>
    <row r="12" customFormat="false" ht="15" hidden="false" customHeight="false" outlineLevel="0" collapsed="false">
      <c r="A12" s="0" t="s">
        <v>189</v>
      </c>
      <c r="B12" s="0" t="s">
        <v>170</v>
      </c>
    </row>
    <row r="13" customFormat="false" ht="15" hidden="false" customHeight="false" outlineLevel="0" collapsed="false">
      <c r="A13" s="0" t="s">
        <v>191</v>
      </c>
      <c r="B13" s="0" t="s">
        <v>170</v>
      </c>
    </row>
    <row r="14" customFormat="false" ht="15" hidden="false" customHeight="false" outlineLevel="0" collapsed="false">
      <c r="A14" s="0" t="s">
        <v>192</v>
      </c>
      <c r="B14" s="0" t="s">
        <v>171</v>
      </c>
    </row>
    <row r="15" customFormat="false" ht="15" hidden="false" customHeight="false" outlineLevel="0" collapsed="false">
      <c r="A15" s="0" t="s">
        <v>193</v>
      </c>
      <c r="B15" s="0" t="s">
        <v>171</v>
      </c>
    </row>
    <row r="16" customFormat="false" ht="15" hidden="false" customHeight="false" outlineLevel="0" collapsed="false">
      <c r="A16" s="0" t="s">
        <v>194</v>
      </c>
      <c r="B16" s="0" t="s">
        <v>171</v>
      </c>
    </row>
    <row r="17" customFormat="false" ht="15" hidden="false" customHeight="false" outlineLevel="0" collapsed="false">
      <c r="A17" s="0" t="s">
        <v>195</v>
      </c>
      <c r="B17" s="0" t="s">
        <v>171</v>
      </c>
    </row>
    <row r="18" customFormat="false" ht="15" hidden="false" customHeight="false" outlineLevel="0" collapsed="false">
      <c r="A18" s="0" t="s">
        <v>196</v>
      </c>
      <c r="B18" s="0" t="s">
        <v>171</v>
      </c>
    </row>
    <row r="19" customFormat="false" ht="15" hidden="false" customHeight="false" outlineLevel="0" collapsed="false">
      <c r="A19" s="0" t="s">
        <v>197</v>
      </c>
      <c r="B19" s="0" t="s">
        <v>171</v>
      </c>
    </row>
    <row r="20" customFormat="false" ht="15" hidden="false" customHeight="false" outlineLevel="0" collapsed="false">
      <c r="A20" s="0" t="s">
        <v>198</v>
      </c>
      <c r="B20" s="0" t="s">
        <v>171</v>
      </c>
    </row>
    <row r="21" customFormat="false" ht="15" hidden="false" customHeight="false" outlineLevel="0" collapsed="false">
      <c r="A21" s="0" t="s">
        <v>199</v>
      </c>
      <c r="B21" s="0" t="s">
        <v>172</v>
      </c>
    </row>
    <row r="22" customFormat="false" ht="15" hidden="false" customHeight="false" outlineLevel="0" collapsed="false">
      <c r="A22" s="0" t="s">
        <v>200</v>
      </c>
      <c r="B22" s="0" t="s">
        <v>172</v>
      </c>
    </row>
    <row r="23" customFormat="false" ht="15" hidden="false" customHeight="false" outlineLevel="0" collapsed="false">
      <c r="A23" s="0" t="s">
        <v>201</v>
      </c>
      <c r="B23" s="0" t="s">
        <v>173</v>
      </c>
    </row>
    <row r="24" customFormat="false" ht="15" hidden="false" customHeight="false" outlineLevel="0" collapsed="false">
      <c r="A24" s="0" t="s">
        <v>202</v>
      </c>
      <c r="B24" s="0" t="s">
        <v>173</v>
      </c>
    </row>
    <row r="25" customFormat="false" ht="15" hidden="false" customHeight="false" outlineLevel="0" collapsed="false">
      <c r="A25" s="0" t="s">
        <v>203</v>
      </c>
      <c r="B25" s="0" t="s">
        <v>174</v>
      </c>
    </row>
    <row r="26" customFormat="false" ht="15" hidden="false" customHeight="false" outlineLevel="0" collapsed="false">
      <c r="A26" s="0" t="s">
        <v>204</v>
      </c>
      <c r="B26" s="0" t="s">
        <v>174</v>
      </c>
    </row>
    <row r="27" customFormat="false" ht="15" hidden="false" customHeight="false" outlineLevel="0" collapsed="false">
      <c r="A27" s="0" t="s">
        <v>205</v>
      </c>
      <c r="B27" s="0" t="s">
        <v>174</v>
      </c>
    </row>
    <row r="28" customFormat="false" ht="15" hidden="false" customHeight="false" outlineLevel="0" collapsed="false">
      <c r="A28" s="0" t="s">
        <v>206</v>
      </c>
      <c r="B28" s="0" t="s">
        <v>174</v>
      </c>
    </row>
    <row r="29" customFormat="false" ht="15" hidden="false" customHeight="false" outlineLevel="0" collapsed="false">
      <c r="A29" s="0" t="s">
        <v>207</v>
      </c>
      <c r="B29" s="0" t="s">
        <v>174</v>
      </c>
    </row>
    <row r="30" customFormat="false" ht="15" hidden="false" customHeight="false" outlineLevel="0" collapsed="false">
      <c r="A30" s="0" t="s">
        <v>208</v>
      </c>
      <c r="B30" s="0" t="s">
        <v>174</v>
      </c>
    </row>
    <row r="31" customFormat="false" ht="15" hidden="false" customHeight="false" outlineLevel="0" collapsed="false">
      <c r="A31" s="0" t="s">
        <v>209</v>
      </c>
      <c r="B31" s="0" t="s">
        <v>174</v>
      </c>
    </row>
    <row r="32" customFormat="false" ht="15" hidden="false" customHeight="false" outlineLevel="0" collapsed="false">
      <c r="A32" s="0" t="s">
        <v>210</v>
      </c>
      <c r="B32" s="0" t="s">
        <v>174</v>
      </c>
    </row>
    <row r="33" customFormat="false" ht="15" hidden="false" customHeight="false" outlineLevel="0" collapsed="false">
      <c r="A33" s="0" t="s">
        <v>211</v>
      </c>
      <c r="B33" s="0" t="s">
        <v>175</v>
      </c>
    </row>
    <row r="34" customFormat="false" ht="15" hidden="false" customHeight="false" outlineLevel="0" collapsed="false">
      <c r="A34" s="0" t="s">
        <v>212</v>
      </c>
      <c r="B34" s="0" t="s">
        <v>175</v>
      </c>
    </row>
    <row r="35" customFormat="false" ht="15" hidden="false" customHeight="false" outlineLevel="0" collapsed="false">
      <c r="A35" s="0" t="s">
        <v>213</v>
      </c>
      <c r="B35" s="0" t="s">
        <v>175</v>
      </c>
    </row>
    <row r="36" customFormat="false" ht="15" hidden="false" customHeight="false" outlineLevel="0" collapsed="false">
      <c r="A36" s="0" t="s">
        <v>214</v>
      </c>
      <c r="B36" s="0" t="s">
        <v>175</v>
      </c>
    </row>
    <row r="37" customFormat="false" ht="15" hidden="false" customHeight="false" outlineLevel="0" collapsed="false">
      <c r="A37" s="0" t="s">
        <v>215</v>
      </c>
      <c r="B37" s="0" t="s">
        <v>176</v>
      </c>
    </row>
    <row r="38" customFormat="false" ht="15" hidden="false" customHeight="false" outlineLevel="0" collapsed="false">
      <c r="A38" s="0" t="s">
        <v>216</v>
      </c>
      <c r="B38" s="0" t="s">
        <v>176</v>
      </c>
    </row>
    <row r="39" customFormat="false" ht="15" hidden="false" customHeight="false" outlineLevel="0" collapsed="false">
      <c r="A39" s="0" t="s">
        <v>217</v>
      </c>
      <c r="B39" s="0" t="s">
        <v>176</v>
      </c>
    </row>
    <row r="40" customFormat="false" ht="15" hidden="false" customHeight="false" outlineLevel="0" collapsed="false">
      <c r="A40" s="0" t="s">
        <v>218</v>
      </c>
      <c r="B40" s="0" t="s">
        <v>176</v>
      </c>
    </row>
    <row r="41" customFormat="false" ht="15" hidden="false" customHeight="false" outlineLevel="0" collapsed="false">
      <c r="A41" s="0" t="s">
        <v>219</v>
      </c>
      <c r="B41" s="0" t="s">
        <v>176</v>
      </c>
    </row>
    <row r="42" customFormat="false" ht="15" hidden="false" customHeight="false" outlineLevel="0" collapsed="false">
      <c r="A42" s="0" t="s">
        <v>220</v>
      </c>
      <c r="B42" s="0" t="s">
        <v>176</v>
      </c>
    </row>
    <row r="43" customFormat="false" ht="15" hidden="false" customHeight="false" outlineLevel="0" collapsed="false">
      <c r="A43" s="0" t="s">
        <v>221</v>
      </c>
      <c r="B43" s="0" t="s">
        <v>176</v>
      </c>
    </row>
    <row r="44" customFormat="false" ht="15" hidden="false" customHeight="false" outlineLevel="0" collapsed="false">
      <c r="A44" s="0" t="s">
        <v>222</v>
      </c>
      <c r="B44" s="0" t="s">
        <v>177</v>
      </c>
    </row>
    <row r="45" customFormat="false" ht="15" hidden="false" customHeight="false" outlineLevel="0" collapsed="false">
      <c r="A45" s="0" t="s">
        <v>223</v>
      </c>
      <c r="B45" s="0" t="s">
        <v>177</v>
      </c>
    </row>
    <row r="46" customFormat="false" ht="15" hidden="false" customHeight="false" outlineLevel="0" collapsed="false">
      <c r="A46" s="0" t="s">
        <v>224</v>
      </c>
      <c r="B46" s="0" t="s">
        <v>177</v>
      </c>
    </row>
    <row r="47" customFormat="false" ht="15" hidden="false" customHeight="false" outlineLevel="0" collapsed="false">
      <c r="A47" s="0" t="s">
        <v>225</v>
      </c>
      <c r="B47" s="0" t="s">
        <v>177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2026-05-11T12:27:25Z</dcterms:created>
  <dc:creator>openpyxl</dc:creator>
  <dc:description/>
  <dc:language>en-US</dc:language>
  <cp:lastModifiedBy/>
  <dcterms:modified xsi:type="dcterms:W3CDTF">2026-05-11T12:27:35Z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